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ird2\Desktop\"/>
    </mc:Choice>
  </mc:AlternateContent>
  <xr:revisionPtr revIDLastSave="0" documentId="13_ncr:1_{A0517138-B2B2-4102-AF04-69B5439BD0CF}" xr6:coauthVersionLast="47" xr6:coauthVersionMax="47" xr10:uidLastSave="{00000000-0000-0000-0000-000000000000}"/>
  <bookViews>
    <workbookView xWindow="-120" yWindow="-16320" windowWidth="29040" windowHeight="15840" xr2:uid="{4AB20785-6A48-4C03-B874-B131C002D64E}"/>
  </bookViews>
  <sheets>
    <sheet name="JLR Retails to Date" sheetId="5" r:id="rId1"/>
    <sheet name="JLR Wholesales to Date" sheetId="6" r:id="rId2"/>
  </sheets>
  <definedNames>
    <definedName name="_all">#REF!</definedName>
    <definedName name="_creditors">#REF!</definedName>
    <definedName name="_currencylist">#REF!</definedName>
    <definedName name="_debtors">#REF!</definedName>
    <definedName name="_dfi_interco">#REF!</definedName>
    <definedName name="_DFIs">#REF!</definedName>
    <definedName name="_xlnm._FilterDatabase" hidden="1">#REF!</definedName>
    <definedName name="Actual_vs_Forecast">#REF!</definedName>
    <definedName name="Actual_YTD">#REF!</definedName>
    <definedName name="Actuals_vs_AOP">#REF!</definedName>
    <definedName name="actvfcst">#REF!</definedName>
    <definedName name="actvsaop">#REF!</definedName>
    <definedName name="actytd">#REF!</definedName>
    <definedName name="ALL">#REF!</definedName>
    <definedName name="AOP_YTD">#REF!</definedName>
    <definedName name="aopytd">#REF!</definedName>
    <definedName name="BankCapital">#REF!</definedName>
    <definedName name="BW">#REF!</definedName>
    <definedName name="CAP">#REF!</definedName>
    <definedName name="Creditors">#REF!</definedName>
    <definedName name="Currency_List">#REF!</definedName>
    <definedName name="Debtors">#REF!</definedName>
    <definedName name="DebtSwap">#REF!</definedName>
    <definedName name="Descrp1">#REF!</definedName>
    <definedName name="Descrp2">#REF!</definedName>
    <definedName name="Descrp3">#REF!</definedName>
    <definedName name="Descrp5">#REF!</definedName>
    <definedName name="DFI_Interco">#REF!</definedName>
    <definedName name="DFIs">#REF!</definedName>
    <definedName name="DrawnUndrawn">#REF!</definedName>
    <definedName name="ExchangeRates">#REF!</definedName>
    <definedName name="filt" hidden="1">#REF!</definedName>
    <definedName name="FixFloat">#REF!</definedName>
    <definedName name="Forecast_YTD">#REF!</definedName>
    <definedName name="FV">#REF!</definedName>
    <definedName name="FX">#REF!</definedName>
    <definedName name="GroupDebtHome">#REF!</definedName>
    <definedName name="GroupDebtTable">#REF!</definedName>
    <definedName name="grwer">#REF!</definedName>
    <definedName name="HEIRACHY">#REF!</definedName>
    <definedName name="historical_data_FY18_9m_col_num">#REF!</definedName>
    <definedName name="historical_data_table">#REF!</definedName>
    <definedName name="Interco">#REF!</definedName>
    <definedName name="JG_RT_YTD">#REF!</definedName>
    <definedName name="KKK" hidden="1">Main.SAPF4Help()</definedName>
    <definedName name="LongShort">#REF!</definedName>
    <definedName name="LR_RT_YTD">#REF!</definedName>
    <definedName name="Non_Other_Operating">#REF!</definedName>
    <definedName name="Option4">#REF!</definedName>
    <definedName name="Pay">#REF!</definedName>
    <definedName name="pbi">#REF!</definedName>
    <definedName name="PPPP" hidden="1">Main.SAPF4Help()</definedName>
    <definedName name="Print_MPLTD">#REF!</definedName>
    <definedName name="Provisions">#REF!</definedName>
    <definedName name="Rate2">#REF!</definedName>
    <definedName name="Rates">#REF!</definedName>
    <definedName name="Rec">#REF!</definedName>
    <definedName name="SAPFuncF4Help" hidden="1">Main.SAPF4Help()</definedName>
    <definedName name="Status">#REF!</definedName>
    <definedName name="Stock">#REF!</definedName>
    <definedName name="T_LAmylum">#REF!</definedName>
    <definedName name="Total_Excluding_Provisions">#REF!</definedName>
    <definedName name="Total_Including_Provisions">#REF!</definedName>
    <definedName name="Type1">#REF!</definedName>
    <definedName name="Type2">#REF!</definedName>
    <definedName name="valuevx">42.314159</definedName>
    <definedName name="VF">#REF!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6" l="1"/>
  <c r="H31" i="6"/>
  <c r="D31" i="6"/>
  <c r="L30" i="6"/>
  <c r="H30" i="6"/>
  <c r="D30" i="6"/>
  <c r="L29" i="6"/>
  <c r="H29" i="6"/>
  <c r="C26" i="6"/>
  <c r="D29" i="6"/>
  <c r="L28" i="6"/>
  <c r="H28" i="6"/>
  <c r="F26" i="6"/>
  <c r="H26" i="6" s="1"/>
  <c r="D28" i="6"/>
  <c r="K26" i="6"/>
  <c r="L26" i="6" s="1"/>
  <c r="L27" i="6"/>
  <c r="H27" i="6"/>
  <c r="D27" i="6"/>
  <c r="B26" i="6"/>
  <c r="J26" i="6"/>
  <c r="G26" i="6"/>
  <c r="F25" i="6"/>
  <c r="J25" i="6" s="1"/>
  <c r="L22" i="6"/>
  <c r="H22" i="6"/>
  <c r="L21" i="6"/>
  <c r="H21" i="6"/>
  <c r="L20" i="6"/>
  <c r="H20" i="6"/>
  <c r="D20" i="6"/>
  <c r="L19" i="6"/>
  <c r="H19" i="6"/>
  <c r="D19" i="6"/>
  <c r="L18" i="6"/>
  <c r="H18" i="6"/>
  <c r="D18" i="6"/>
  <c r="L17" i="6"/>
  <c r="K15" i="6"/>
  <c r="H17" i="6"/>
  <c r="D17" i="6"/>
  <c r="L16" i="6"/>
  <c r="J15" i="6"/>
  <c r="H16" i="6"/>
  <c r="G15" i="6"/>
  <c r="H15" i="6" s="1"/>
  <c r="D15" i="6"/>
  <c r="D16" i="6"/>
  <c r="F15" i="6"/>
  <c r="B15" i="6"/>
  <c r="F14" i="6"/>
  <c r="J14" i="6" s="1"/>
  <c r="L11" i="6"/>
  <c r="H11" i="6"/>
  <c r="D11" i="6"/>
  <c r="L10" i="6"/>
  <c r="H10" i="6"/>
  <c r="D10" i="6"/>
  <c r="L9" i="6"/>
  <c r="H9" i="6"/>
  <c r="D9" i="6"/>
  <c r="L8" i="6"/>
  <c r="H8" i="6"/>
  <c r="D8" i="6"/>
  <c r="L7" i="6"/>
  <c r="J4" i="6"/>
  <c r="H7" i="6"/>
  <c r="C4" i="6"/>
  <c r="D7" i="6"/>
  <c r="L6" i="6"/>
  <c r="F4" i="6"/>
  <c r="H4" i="6" s="1"/>
  <c r="D6" i="6"/>
  <c r="K4" i="6"/>
  <c r="L5" i="6"/>
  <c r="H5" i="6"/>
  <c r="D5" i="6"/>
  <c r="G4" i="6"/>
  <c r="F3" i="6"/>
  <c r="J3" i="6" s="1"/>
  <c r="L44" i="5"/>
  <c r="H44" i="5"/>
  <c r="D44" i="5"/>
  <c r="L43" i="5"/>
  <c r="H43" i="5"/>
  <c r="D43" i="5"/>
  <c r="F38" i="5"/>
  <c r="L41" i="5"/>
  <c r="H41" i="5"/>
  <c r="B38" i="5"/>
  <c r="D38" i="5" s="1"/>
  <c r="L40" i="5"/>
  <c r="K38" i="5"/>
  <c r="G38" i="5"/>
  <c r="H40" i="5"/>
  <c r="D40" i="5"/>
  <c r="J38" i="5"/>
  <c r="C38" i="5"/>
  <c r="L31" i="5"/>
  <c r="H31" i="5"/>
  <c r="D31" i="5"/>
  <c r="L30" i="5"/>
  <c r="H30" i="5"/>
  <c r="D30" i="5"/>
  <c r="L29" i="5"/>
  <c r="G26" i="5"/>
  <c r="H29" i="5"/>
  <c r="D29" i="5"/>
  <c r="J26" i="5"/>
  <c r="L26" i="5" s="1"/>
  <c r="H28" i="5"/>
  <c r="D28" i="5"/>
  <c r="L27" i="5"/>
  <c r="H27" i="5"/>
  <c r="D27" i="5"/>
  <c r="C26" i="5"/>
  <c r="K26" i="5"/>
  <c r="B26" i="5"/>
  <c r="D26" i="5" s="1"/>
  <c r="F25" i="5"/>
  <c r="J25" i="5" s="1"/>
  <c r="L22" i="5"/>
  <c r="H22" i="5"/>
  <c r="D22" i="5"/>
  <c r="L21" i="5"/>
  <c r="H21" i="5"/>
  <c r="D21" i="5"/>
  <c r="L20" i="5"/>
  <c r="H20" i="5"/>
  <c r="D20" i="5"/>
  <c r="L19" i="5"/>
  <c r="H19" i="5"/>
  <c r="D19" i="5"/>
  <c r="L18" i="5"/>
  <c r="H18" i="5"/>
  <c r="D18" i="5"/>
  <c r="L17" i="5"/>
  <c r="H17" i="5"/>
  <c r="B15" i="5"/>
  <c r="D15" i="5" s="1"/>
  <c r="L16" i="5"/>
  <c r="K15" i="5"/>
  <c r="J15" i="5"/>
  <c r="G15" i="5"/>
  <c r="H15" i="5" s="1"/>
  <c r="H16" i="5"/>
  <c r="D16" i="5"/>
  <c r="F15" i="5"/>
  <c r="C15" i="5"/>
  <c r="F14" i="5"/>
  <c r="J14" i="5" s="1"/>
  <c r="L11" i="5"/>
  <c r="J4" i="5"/>
  <c r="H11" i="5"/>
  <c r="L10" i="5"/>
  <c r="H10" i="5"/>
  <c r="D10" i="5"/>
  <c r="L9" i="5"/>
  <c r="H9" i="5"/>
  <c r="D9" i="5"/>
  <c r="L8" i="5"/>
  <c r="H8" i="5"/>
  <c r="D8" i="5"/>
  <c r="L7" i="5"/>
  <c r="H7" i="5"/>
  <c r="F4" i="5"/>
  <c r="D7" i="5"/>
  <c r="L6" i="5"/>
  <c r="H6" i="5"/>
  <c r="D6" i="5"/>
  <c r="K4" i="5"/>
  <c r="G4" i="5"/>
  <c r="C4" i="5"/>
  <c r="B4" i="5"/>
  <c r="D4" i="5" s="1"/>
  <c r="J3" i="5"/>
  <c r="F3" i="5"/>
  <c r="H4" i="5" l="1"/>
  <c r="L4" i="6"/>
  <c r="L4" i="5"/>
  <c r="L15" i="5"/>
  <c r="L38" i="5"/>
  <c r="D26" i="6"/>
  <c r="H38" i="5"/>
  <c r="L15" i="6"/>
  <c r="D5" i="5"/>
  <c r="H5" i="5"/>
  <c r="F26" i="5"/>
  <c r="H26" i="5" s="1"/>
  <c r="B4" i="6"/>
  <c r="D4" i="6" s="1"/>
  <c r="D41" i="5"/>
  <c r="D17" i="5"/>
  <c r="L28" i="5"/>
  <c r="H6" i="6"/>
  <c r="L5" i="5"/>
</calcChain>
</file>

<file path=xl/sharedStrings.xml><?xml version="1.0" encoding="utf-8"?>
<sst xmlns="http://schemas.openxmlformats.org/spreadsheetml/2006/main" count="121" uniqueCount="41">
  <si>
    <t>Quarter to Date</t>
  </si>
  <si>
    <t>Fiscal Year to Date</t>
  </si>
  <si>
    <t>Calendar Year to Date</t>
  </si>
  <si>
    <t>Change %</t>
  </si>
  <si>
    <t>Jaguar</t>
  </si>
  <si>
    <t>XE</t>
  </si>
  <si>
    <t>XF</t>
  </si>
  <si>
    <t>F-TYPE</t>
  </si>
  <si>
    <t>E-PACE</t>
  </si>
  <si>
    <t>F-PACE</t>
  </si>
  <si>
    <t>I-PACE</t>
  </si>
  <si>
    <t>XJ*</t>
  </si>
  <si>
    <t>Land Rover</t>
  </si>
  <si>
    <t>Defender</t>
  </si>
  <si>
    <t>Discovery Sport</t>
  </si>
  <si>
    <t>Discovery</t>
  </si>
  <si>
    <t>Range Rover Evoque</t>
  </si>
  <si>
    <t>Range Rover Velar</t>
  </si>
  <si>
    <t>Range Rover Sport</t>
  </si>
  <si>
    <t>Range Rover</t>
  </si>
  <si>
    <t>Total World</t>
  </si>
  <si>
    <t>North America</t>
  </si>
  <si>
    <t>UK</t>
  </si>
  <si>
    <t>Europe</t>
  </si>
  <si>
    <t>China Region</t>
  </si>
  <si>
    <t>Overseas</t>
  </si>
  <si>
    <t>Note: Volume retail volume data includes sales from unconsolidated Chinese joint venture.</t>
  </si>
  <si>
    <t>*No longer manufactured</t>
  </si>
  <si>
    <t>Memo: CJLR Vol</t>
  </si>
  <si>
    <t>CJLR (included above)</t>
  </si>
  <si>
    <t>Jaguar XF</t>
  </si>
  <si>
    <t>Jaguar XE</t>
  </si>
  <si>
    <t>Alternative volumes information is available here: https://www.tatamotors.com/investors/</t>
  </si>
  <si>
    <t>Dec 2023</t>
  </si>
  <si>
    <t>Dec 2022</t>
  </si>
  <si>
    <t>11,318**</t>
  </si>
  <si>
    <t>49.5%**</t>
  </si>
  <si>
    <t>16,682***</t>
  </si>
  <si>
    <t>13.0%***</t>
  </si>
  <si>
    <t>**includes a small adjustment (equivalent to 1 ppt.) identified subsequent to the publication of the sales release which reported a 49% increase</t>
  </si>
  <si>
    <t>***includes a small adjustment (equivalent to 1 ppt.) identified subsequent to the publication of the sales release which reported a 12%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</si>
</sst>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"/>
    <numFmt numFmtId="165" formatCode="#,##0.0%;\(#,##0.0\)%;\-"/>
    <numFmt numFmtId="166" formatCode="0.0%"/>
    <numFmt numFmtId="167" formatCode="#0.0\%;[Black]\(#0.0&quot;)%&quot;"/>
    <numFmt numFmtId="168" formatCode="#,##0%;\(#,##0\)%;\-"/>
    <numFmt numFmtId="169" formatCode="#0.0\%;[Red]\(#0.0&quot;)%&quot;"/>
    <numFmt numFmtId="170" formatCode="_-* #,##0_-;\-* #,##0_-;_-* &quot;-&quot;??_-;_-@_-"/>
    <numFmt numFmtId="171" formatCode="0.0%\ ;\(0.0%\)"/>
  </numFmts>
  <fonts count="1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1E1E1E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JLR Emeric"/>
    </font>
    <font>
      <sz val="9"/>
      <color rgb="FF333333"/>
      <name val="Arial"/>
      <family val="2"/>
    </font>
    <font>
      <u/>
      <sz val="8"/>
      <color rgb="FF1E1E1E"/>
      <name val="Arial"/>
      <family val="2"/>
    </font>
    <font>
      <i/>
      <sz val="8"/>
      <name val="JLR Emeric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69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1" xfId="2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10" fontId="2" fillId="2" borderId="0" xfId="1" applyNumberFormat="1" applyFont="1" applyFill="1" applyAlignment="1">
      <alignment horizontal="left"/>
    </xf>
    <xf numFmtId="49" fontId="4" fillId="2" borderId="1" xfId="2" applyNumberFormat="1" applyFont="1" applyFill="1" applyBorder="1" applyAlignment="1">
      <alignment horizontal="left"/>
    </xf>
    <xf numFmtId="0" fontId="4" fillId="3" borderId="0" xfId="2" applyFont="1" applyFill="1" applyAlignment="1">
      <alignment horizontal="center"/>
    </xf>
    <xf numFmtId="49" fontId="4" fillId="3" borderId="0" xfId="2" applyNumberFormat="1" applyFont="1" applyFill="1" applyAlignment="1">
      <alignment horizontal="center"/>
    </xf>
    <xf numFmtId="49" fontId="4" fillId="3" borderId="4" xfId="2" applyNumberFormat="1" applyFont="1" applyFill="1" applyBorder="1" applyAlignment="1">
      <alignment horizontal="center"/>
    </xf>
    <xf numFmtId="164" fontId="4" fillId="3" borderId="2" xfId="2" applyNumberFormat="1" applyFont="1" applyFill="1" applyBorder="1" applyAlignment="1">
      <alignment horizontal="center"/>
    </xf>
    <xf numFmtId="165" fontId="4" fillId="3" borderId="2" xfId="3" applyNumberFormat="1" applyFont="1" applyFill="1" applyBorder="1" applyAlignment="1">
      <alignment horizontal="center"/>
    </xf>
    <xf numFmtId="10" fontId="4" fillId="3" borderId="2" xfId="3" applyNumberFormat="1" applyFont="1" applyFill="1" applyBorder="1" applyAlignment="1">
      <alignment horizontal="center"/>
    </xf>
    <xf numFmtId="165" fontId="4" fillId="3" borderId="5" xfId="3" applyNumberFormat="1" applyFont="1" applyFill="1" applyBorder="1" applyAlignment="1">
      <alignment horizontal="center"/>
    </xf>
    <xf numFmtId="49" fontId="2" fillId="2" borderId="6" xfId="2" applyNumberFormat="1" applyFont="1" applyFill="1" applyBorder="1" applyAlignment="1">
      <alignment horizontal="left"/>
    </xf>
    <xf numFmtId="164" fontId="2" fillId="3" borderId="0" xfId="2" applyNumberFormat="1" applyFont="1" applyFill="1" applyAlignment="1">
      <alignment horizontal="center"/>
    </xf>
    <xf numFmtId="165" fontId="2" fillId="3" borderId="0" xfId="3" applyNumberFormat="1" applyFont="1" applyFill="1" applyBorder="1" applyAlignment="1">
      <alignment horizontal="center"/>
    </xf>
    <xf numFmtId="166" fontId="6" fillId="3" borderId="0" xfId="3" applyNumberFormat="1" applyFont="1" applyFill="1" applyAlignment="1">
      <alignment horizontal="center"/>
    </xf>
    <xf numFmtId="165" fontId="2" fillId="3" borderId="7" xfId="3" applyNumberFormat="1" applyFont="1" applyFill="1" applyBorder="1" applyAlignment="1">
      <alignment horizontal="center"/>
    </xf>
    <xf numFmtId="49" fontId="2" fillId="2" borderId="8" xfId="2" applyNumberFormat="1" applyFont="1" applyFill="1" applyBorder="1" applyAlignment="1">
      <alignment horizontal="left"/>
    </xf>
    <xf numFmtId="164" fontId="2" fillId="3" borderId="9" xfId="2" applyNumberFormat="1" applyFont="1" applyFill="1" applyBorder="1" applyAlignment="1">
      <alignment horizontal="center"/>
    </xf>
    <xf numFmtId="165" fontId="2" fillId="3" borderId="9" xfId="3" applyNumberFormat="1" applyFont="1" applyFill="1" applyBorder="1" applyAlignment="1">
      <alignment horizontal="center"/>
    </xf>
    <xf numFmtId="166" fontId="6" fillId="3" borderId="9" xfId="3" applyNumberFormat="1" applyFont="1" applyFill="1" applyBorder="1" applyAlignment="1">
      <alignment horizontal="center"/>
    </xf>
    <xf numFmtId="165" fontId="2" fillId="3" borderId="10" xfId="3" applyNumberFormat="1" applyFont="1" applyFill="1" applyBorder="1" applyAlignment="1">
      <alignment horizontal="center"/>
    </xf>
    <xf numFmtId="0" fontId="2" fillId="2" borderId="0" xfId="2" applyFont="1" applyFill="1" applyAlignment="1">
      <alignment horizontal="left"/>
    </xf>
    <xf numFmtId="167" fontId="7" fillId="2" borderId="11" xfId="2" applyNumberFormat="1" applyFont="1" applyFill="1" applyBorder="1" applyAlignment="1">
      <alignment horizontal="center"/>
    </xf>
    <xf numFmtId="167" fontId="7" fillId="2" borderId="0" xfId="2" applyNumberFormat="1" applyFont="1" applyFill="1" applyAlignment="1">
      <alignment horizontal="center"/>
    </xf>
    <xf numFmtId="164" fontId="2" fillId="2" borderId="0" xfId="2" applyNumberFormat="1" applyFont="1" applyFill="1" applyAlignment="1">
      <alignment horizontal="center"/>
    </xf>
    <xf numFmtId="165" fontId="2" fillId="2" borderId="0" xfId="3" applyNumberFormat="1" applyFont="1" applyFill="1" applyBorder="1" applyAlignment="1">
      <alignment horizontal="center"/>
    </xf>
    <xf numFmtId="167" fontId="2" fillId="2" borderId="0" xfId="2" applyNumberFormat="1" applyFont="1" applyFill="1" applyAlignment="1">
      <alignment horizontal="center"/>
    </xf>
    <xf numFmtId="165" fontId="2" fillId="2" borderId="7" xfId="3" applyNumberFormat="1" applyFont="1" applyFill="1" applyBorder="1" applyAlignment="1">
      <alignment horizontal="center"/>
    </xf>
    <xf numFmtId="164" fontId="2" fillId="2" borderId="11" xfId="2" applyNumberFormat="1" applyFont="1" applyFill="1" applyBorder="1" applyAlignment="1">
      <alignment horizontal="center"/>
    </xf>
    <xf numFmtId="164" fontId="2" fillId="2" borderId="9" xfId="2" applyNumberFormat="1" applyFont="1" applyFill="1" applyBorder="1" applyAlignment="1">
      <alignment horizontal="center"/>
    </xf>
    <xf numFmtId="165" fontId="2" fillId="2" borderId="9" xfId="3" applyNumberFormat="1" applyFont="1" applyFill="1" applyBorder="1" applyAlignment="1">
      <alignment horizontal="center"/>
    </xf>
    <xf numFmtId="167" fontId="2" fillId="2" borderId="9" xfId="2" applyNumberFormat="1" applyFont="1" applyFill="1" applyBorder="1" applyAlignment="1">
      <alignment horizontal="center"/>
    </xf>
    <xf numFmtId="165" fontId="2" fillId="2" borderId="10" xfId="3" applyNumberFormat="1" applyFont="1" applyFill="1" applyBorder="1" applyAlignment="1">
      <alignment horizontal="center"/>
    </xf>
    <xf numFmtId="0" fontId="2" fillId="3" borderId="0" xfId="2" applyFont="1" applyFill="1" applyAlignment="1">
      <alignment horizontal="left"/>
    </xf>
    <xf numFmtId="166" fontId="2" fillId="3" borderId="0" xfId="2" applyNumberFormat="1" applyFont="1" applyFill="1" applyAlignment="1">
      <alignment horizontal="left"/>
    </xf>
    <xf numFmtId="166" fontId="2" fillId="3" borderId="9" xfId="3" applyNumberFormat="1" applyFont="1" applyFill="1" applyBorder="1" applyAlignment="1">
      <alignment horizontal="center"/>
    </xf>
    <xf numFmtId="0" fontId="8" fillId="3" borderId="0" xfId="4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0" fontId="9" fillId="3" borderId="0" xfId="4" applyFont="1" applyFill="1" applyAlignment="1">
      <alignment vertical="center"/>
    </xf>
    <xf numFmtId="168" fontId="10" fillId="3" borderId="0" xfId="4" applyNumberFormat="1" applyFont="1" applyFill="1" applyAlignment="1">
      <alignment vertical="center"/>
    </xf>
    <xf numFmtId="168" fontId="9" fillId="3" borderId="0" xfId="4" applyNumberFormat="1" applyFont="1" applyFill="1" applyAlignment="1">
      <alignment vertical="center"/>
    </xf>
    <xf numFmtId="0" fontId="9" fillId="3" borderId="0" xfId="2" applyFont="1" applyFill="1" applyAlignment="1">
      <alignment vertical="center"/>
    </xf>
    <xf numFmtId="168" fontId="9" fillId="3" borderId="0" xfId="2" applyNumberFormat="1" applyFont="1" applyFill="1" applyAlignment="1">
      <alignment vertical="center"/>
    </xf>
    <xf numFmtId="168" fontId="10" fillId="3" borderId="0" xfId="2" applyNumberFormat="1" applyFont="1" applyFill="1" applyAlignment="1">
      <alignment vertical="center"/>
    </xf>
    <xf numFmtId="0" fontId="11" fillId="3" borderId="0" xfId="4" applyFont="1" applyFill="1" applyAlignment="1">
      <alignment vertical="center"/>
    </xf>
    <xf numFmtId="164" fontId="9" fillId="3" borderId="0" xfId="2" applyNumberFormat="1" applyFont="1" applyFill="1" applyAlignment="1">
      <alignment vertical="center"/>
    </xf>
    <xf numFmtId="37" fontId="8" fillId="3" borderId="0" xfId="4" applyNumberFormat="1" applyFont="1" applyFill="1" applyAlignment="1">
      <alignment horizontal="left" vertical="center"/>
    </xf>
    <xf numFmtId="164" fontId="12" fillId="2" borderId="0" xfId="2" applyNumberFormat="1" applyFont="1" applyFill="1" applyAlignment="1">
      <alignment horizontal="center"/>
    </xf>
    <xf numFmtId="169" fontId="6" fillId="2" borderId="0" xfId="2" applyNumberFormat="1" applyFont="1" applyFill="1" applyAlignment="1">
      <alignment horizontal="center"/>
    </xf>
    <xf numFmtId="170" fontId="8" fillId="3" borderId="0" xfId="5" applyNumberFormat="1" applyFont="1" applyFill="1" applyBorder="1" applyAlignment="1">
      <alignment vertical="center"/>
    </xf>
    <xf numFmtId="171" fontId="8" fillId="3" borderId="0" xfId="6" applyNumberFormat="1" applyFont="1" applyFill="1" applyAlignment="1">
      <alignment horizontal="right" vertical="center"/>
    </xf>
    <xf numFmtId="0" fontId="8" fillId="3" borderId="0" xfId="2" applyFont="1" applyFill="1" applyAlignment="1">
      <alignment vertical="center"/>
    </xf>
    <xf numFmtId="3" fontId="13" fillId="3" borderId="0" xfId="7" applyNumberFormat="1" applyFont="1" applyFill="1" applyAlignment="1">
      <alignment vertical="center"/>
    </xf>
    <xf numFmtId="0" fontId="8" fillId="3" borderId="0" xfId="2" applyFont="1" applyFill="1"/>
    <xf numFmtId="0" fontId="3" fillId="3" borderId="0" xfId="2" applyFill="1"/>
    <xf numFmtId="0" fontId="14" fillId="3" borderId="0" xfId="4" applyFont="1" applyFill="1" applyAlignment="1">
      <alignment horizontal="left" vertical="center" indent="1"/>
    </xf>
    <xf numFmtId="166" fontId="12" fillId="2" borderId="0" xfId="1" applyNumberFormat="1" applyFont="1" applyFill="1" applyAlignment="1">
      <alignment horizontal="left"/>
    </xf>
    <xf numFmtId="10" fontId="12" fillId="2" borderId="0" xfId="1" applyNumberFormat="1" applyFont="1" applyFill="1" applyAlignment="1">
      <alignment horizontal="left"/>
    </xf>
    <xf numFmtId="49" fontId="2" fillId="2" borderId="12" xfId="2" applyNumberFormat="1" applyFont="1" applyFill="1" applyBorder="1" applyAlignment="1">
      <alignment horizontal="left"/>
    </xf>
    <xf numFmtId="49" fontId="4" fillId="3" borderId="2" xfId="2" applyNumberFormat="1" applyFont="1" applyFill="1" applyBorder="1" applyAlignment="1">
      <alignment horizontal="center"/>
    </xf>
    <xf numFmtId="164" fontId="3" fillId="3" borderId="0" xfId="0" applyNumberFormat="1" applyFont="1" applyFill="1"/>
    <xf numFmtId="49" fontId="4" fillId="2" borderId="2" xfId="2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0" fontId="8" fillId="3" borderId="0" xfId="2" applyFont="1" applyFill="1" applyAlignment="1">
      <alignment horizontal="left" vertical="top" wrapText="1"/>
    </xf>
    <xf numFmtId="49" fontId="4" fillId="3" borderId="2" xfId="2" applyNumberFormat="1" applyFont="1" applyFill="1" applyBorder="1" applyAlignment="1">
      <alignment horizontal="center"/>
    </xf>
    <xf numFmtId="49" fontId="4" fillId="3" borderId="3" xfId="2" applyNumberFormat="1" applyFont="1" applyFill="1" applyBorder="1" applyAlignment="1">
      <alignment horizontal="center"/>
    </xf>
  </cellXfs>
  <cellStyles count="8">
    <cellStyle name="Comma 2" xfId="5" xr:uid="{7E0BB613-D757-450D-96CA-C3CC213656DE}"/>
    <cellStyle name="Normal" xfId="0" builtinId="0"/>
    <cellStyle name="Normal 2" xfId="2" xr:uid="{F97220D3-52B6-4A6D-8644-DEC30B4B13F2}"/>
    <cellStyle name="Normal 2 2" xfId="4" xr:uid="{235E5B94-F34B-4581-8D22-480DD7FE8F7D}"/>
    <cellStyle name="Normal_GLobal Sales data - JLR - Feb10" xfId="7" xr:uid="{69F08F7A-33C2-4ADC-BD08-63AC98AF578F}"/>
    <cellStyle name="Normal_TALFIIA Five Year Reporting_FR3 FCST" xfId="6" xr:uid="{5E3CB31D-31BD-4892-A16A-3C88B1FE3526}"/>
    <cellStyle name="Percent" xfId="1" builtinId="5"/>
    <cellStyle name="Percent 2" xfId="3" xr:uid="{D470FB41-9652-489E-A297-6C9ED32C4A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9FE1-0983-4608-B383-4E36443EC6A7}">
  <dimension ref="A1:Y46"/>
  <sheetViews>
    <sheetView tabSelected="1" zoomScaleNormal="100" workbookViewId="0"/>
  </sheetViews>
  <sheetFormatPr defaultColWidth="8.88671875" defaultRowHeight="13.2" x14ac:dyDescent="0.25"/>
  <cols>
    <col min="1" max="1" width="23.33203125" style="40" customWidth="1"/>
    <col min="2" max="4" width="11.88671875" style="40" customWidth="1"/>
    <col min="5" max="5" width="5.44140625" style="40" customWidth="1"/>
    <col min="6" max="8" width="11.88671875" style="40" customWidth="1"/>
    <col min="9" max="9" width="5.44140625" style="40" customWidth="1"/>
    <col min="10" max="12" width="11.88671875" style="40" customWidth="1"/>
    <col min="13" max="13" width="4.6640625" style="40" customWidth="1"/>
    <col min="14" max="16384" width="8.88671875" style="40"/>
  </cols>
  <sheetData>
    <row r="1" spans="1:14" s="1" customFormat="1" ht="5.25" customHeight="1" x14ac:dyDescent="0.2"/>
    <row r="2" spans="1:14" s="1" customFormat="1" ht="24.6" customHeight="1" x14ac:dyDescent="0.25">
      <c r="A2" s="2"/>
      <c r="B2" s="64" t="s">
        <v>0</v>
      </c>
      <c r="C2" s="64"/>
      <c r="D2" s="64"/>
      <c r="E2" s="3"/>
      <c r="F2" s="64" t="s">
        <v>1</v>
      </c>
      <c r="G2" s="64"/>
      <c r="H2" s="64"/>
      <c r="I2" s="3"/>
      <c r="J2" s="65" t="s">
        <v>2</v>
      </c>
      <c r="K2" s="65"/>
      <c r="L2" s="65"/>
      <c r="N2" s="4"/>
    </row>
    <row r="3" spans="1:14" s="1" customFormat="1" ht="24" customHeight="1" x14ac:dyDescent="0.25">
      <c r="A3" s="5"/>
      <c r="B3" s="6" t="s">
        <v>33</v>
      </c>
      <c r="C3" s="6" t="s">
        <v>34</v>
      </c>
      <c r="D3" s="7" t="s">
        <v>3</v>
      </c>
      <c r="E3" s="7"/>
      <c r="F3" s="6" t="str">
        <f>B3</f>
        <v>Dec 2023</v>
      </c>
      <c r="G3" s="6" t="s">
        <v>34</v>
      </c>
      <c r="H3" s="7" t="s">
        <v>3</v>
      </c>
      <c r="I3" s="7"/>
      <c r="J3" s="6" t="str">
        <f>F3</f>
        <v>Dec 2023</v>
      </c>
      <c r="K3" s="6" t="s">
        <v>34</v>
      </c>
      <c r="L3" s="8" t="s">
        <v>3</v>
      </c>
      <c r="N3" s="4"/>
    </row>
    <row r="4" spans="1:14" s="1" customFormat="1" ht="15.9" customHeight="1" x14ac:dyDescent="0.25">
      <c r="A4" s="5" t="s">
        <v>4</v>
      </c>
      <c r="B4" s="9">
        <f>SUM(B5:B11)</f>
        <v>17109</v>
      </c>
      <c r="C4" s="9">
        <f>SUM(C5:C11)</f>
        <v>14540</v>
      </c>
      <c r="D4" s="10">
        <f>(B4-C4)/C4</f>
        <v>0.1766850068775791</v>
      </c>
      <c r="E4" s="11"/>
      <c r="F4" s="9">
        <f>SUM(F5:F11)</f>
        <v>48807</v>
      </c>
      <c r="G4" s="9">
        <f>SUM(G5:G11)</f>
        <v>47087</v>
      </c>
      <c r="H4" s="10">
        <f>(F4-G4)/G4</f>
        <v>3.6528128782891245E-2</v>
      </c>
      <c r="I4" s="11"/>
      <c r="J4" s="9">
        <f>SUM(J5:J11)</f>
        <v>64241</v>
      </c>
      <c r="K4" s="9">
        <f>SUM(K5:K11)</f>
        <v>61661</v>
      </c>
      <c r="L4" s="12">
        <f>(J4-K4)/K4</f>
        <v>4.1841682749225603E-2</v>
      </c>
      <c r="N4" s="4"/>
    </row>
    <row r="5" spans="1:14" s="1" customFormat="1" ht="15.9" customHeight="1" x14ac:dyDescent="0.2">
      <c r="A5" s="13" t="s">
        <v>5</v>
      </c>
      <c r="B5" s="14">
        <v>2540</v>
      </c>
      <c r="C5" s="14">
        <v>2851</v>
      </c>
      <c r="D5" s="15">
        <f t="shared" ref="D5:D10" si="0">(B5-C5)/C5</f>
        <v>-0.10908453174324799</v>
      </c>
      <c r="E5" s="16"/>
      <c r="F5" s="14">
        <v>9395</v>
      </c>
      <c r="G5" s="14">
        <v>8613</v>
      </c>
      <c r="H5" s="15">
        <f t="shared" ref="H5:H11" si="1">(F5-G5)/G5</f>
        <v>9.0792987344711487E-2</v>
      </c>
      <c r="I5" s="16"/>
      <c r="J5" s="14">
        <v>12153</v>
      </c>
      <c r="K5" s="14">
        <v>10698</v>
      </c>
      <c r="L5" s="17">
        <f t="shared" ref="L5:L11" si="2">(J5-K5)/K5</f>
        <v>0.13600673022994952</v>
      </c>
      <c r="N5" s="4"/>
    </row>
    <row r="6" spans="1:14" s="1" customFormat="1" ht="15.9" customHeight="1" x14ac:dyDescent="0.2">
      <c r="A6" s="13" t="s">
        <v>6</v>
      </c>
      <c r="B6" s="14">
        <v>3936</v>
      </c>
      <c r="C6" s="14">
        <v>2787</v>
      </c>
      <c r="D6" s="15">
        <f t="shared" si="0"/>
        <v>0.41227125941872983</v>
      </c>
      <c r="E6" s="16"/>
      <c r="F6" s="14">
        <v>10918</v>
      </c>
      <c r="G6" s="14">
        <v>8245</v>
      </c>
      <c r="H6" s="15">
        <f t="shared" si="1"/>
        <v>0.32419648271679807</v>
      </c>
      <c r="I6" s="16"/>
      <c r="J6" s="14">
        <v>13798</v>
      </c>
      <c r="K6" s="14">
        <v>11018</v>
      </c>
      <c r="L6" s="17">
        <f t="shared" si="2"/>
        <v>0.25231439462697403</v>
      </c>
      <c r="N6" s="4"/>
    </row>
    <row r="7" spans="1:14" s="1" customFormat="1" ht="15.9" customHeight="1" x14ac:dyDescent="0.2">
      <c r="A7" s="13" t="s">
        <v>7</v>
      </c>
      <c r="B7" s="14">
        <v>838</v>
      </c>
      <c r="C7" s="14">
        <v>918</v>
      </c>
      <c r="D7" s="15">
        <f t="shared" si="0"/>
        <v>-8.714596949891068E-2</v>
      </c>
      <c r="E7" s="16"/>
      <c r="F7" s="14">
        <v>2678</v>
      </c>
      <c r="G7" s="14">
        <v>3045</v>
      </c>
      <c r="H7" s="15">
        <f t="shared" si="1"/>
        <v>-0.12052545155993431</v>
      </c>
      <c r="I7" s="16"/>
      <c r="J7" s="14">
        <v>3576</v>
      </c>
      <c r="K7" s="14">
        <v>4183</v>
      </c>
      <c r="L7" s="17">
        <f t="shared" si="2"/>
        <v>-0.14511116423619411</v>
      </c>
      <c r="N7" s="4"/>
    </row>
    <row r="8" spans="1:14" s="1" customFormat="1" ht="15.9" customHeight="1" x14ac:dyDescent="0.2">
      <c r="A8" s="13" t="s">
        <v>8</v>
      </c>
      <c r="B8" s="14">
        <v>2644</v>
      </c>
      <c r="C8" s="14">
        <v>954</v>
      </c>
      <c r="D8" s="15">
        <f t="shared" si="0"/>
        <v>1.7714884696016771</v>
      </c>
      <c r="E8" s="16"/>
      <c r="F8" s="14">
        <v>6663</v>
      </c>
      <c r="G8" s="14">
        <v>5017</v>
      </c>
      <c r="H8" s="15">
        <f t="shared" si="1"/>
        <v>0.32808451265696631</v>
      </c>
      <c r="I8" s="16"/>
      <c r="J8" s="14">
        <v>7897</v>
      </c>
      <c r="K8" s="14">
        <v>7329</v>
      </c>
      <c r="L8" s="17">
        <f t="shared" si="2"/>
        <v>7.750034111065629E-2</v>
      </c>
      <c r="N8" s="4"/>
    </row>
    <row r="9" spans="1:14" s="1" customFormat="1" ht="15.9" customHeight="1" x14ac:dyDescent="0.2">
      <c r="A9" s="13" t="s">
        <v>9</v>
      </c>
      <c r="B9" s="14">
        <v>6173</v>
      </c>
      <c r="C9" s="14">
        <v>5884</v>
      </c>
      <c r="D9" s="15">
        <f t="shared" si="0"/>
        <v>4.9116247450713801E-2</v>
      </c>
      <c r="E9" s="16"/>
      <c r="F9" s="14">
        <v>15738</v>
      </c>
      <c r="G9" s="14">
        <v>16866</v>
      </c>
      <c r="H9" s="15">
        <f t="shared" si="1"/>
        <v>-6.6880113838491642E-2</v>
      </c>
      <c r="I9" s="16"/>
      <c r="J9" s="14">
        <v>21943</v>
      </c>
      <c r="K9" s="14">
        <v>21117</v>
      </c>
      <c r="L9" s="17">
        <f t="shared" si="2"/>
        <v>3.9115404650281765E-2</v>
      </c>
      <c r="N9" s="4"/>
    </row>
    <row r="10" spans="1:14" s="1" customFormat="1" ht="15.9" customHeight="1" x14ac:dyDescent="0.2">
      <c r="A10" s="13" t="s">
        <v>10</v>
      </c>
      <c r="B10" s="14">
        <v>978</v>
      </c>
      <c r="C10" s="14">
        <v>1146</v>
      </c>
      <c r="D10" s="15">
        <f t="shared" si="0"/>
        <v>-0.14659685863874344</v>
      </c>
      <c r="E10" s="16"/>
      <c r="F10" s="14">
        <v>3415</v>
      </c>
      <c r="G10" s="14">
        <v>5293</v>
      </c>
      <c r="H10" s="15">
        <f t="shared" si="1"/>
        <v>-0.35480823729453997</v>
      </c>
      <c r="I10" s="16"/>
      <c r="J10" s="14">
        <v>4874</v>
      </c>
      <c r="K10" s="14">
        <v>7307</v>
      </c>
      <c r="L10" s="17">
        <f t="shared" si="2"/>
        <v>-0.33296838647871901</v>
      </c>
      <c r="N10" s="4"/>
    </row>
    <row r="11" spans="1:14" s="1" customFormat="1" ht="15.9" customHeight="1" x14ac:dyDescent="0.2">
      <c r="A11" s="18" t="s">
        <v>11</v>
      </c>
      <c r="B11" s="19">
        <v>0</v>
      </c>
      <c r="C11" s="19">
        <v>0</v>
      </c>
      <c r="D11" s="20">
        <v>0</v>
      </c>
      <c r="E11" s="21"/>
      <c r="F11" s="19">
        <v>0</v>
      </c>
      <c r="G11" s="19">
        <v>8</v>
      </c>
      <c r="H11" s="20">
        <f t="shared" si="1"/>
        <v>-1</v>
      </c>
      <c r="I11" s="21"/>
      <c r="J11" s="19">
        <v>0</v>
      </c>
      <c r="K11" s="19">
        <v>9</v>
      </c>
      <c r="L11" s="22">
        <f t="shared" si="2"/>
        <v>-1</v>
      </c>
      <c r="N11" s="4"/>
    </row>
    <row r="12" spans="1:14" s="1" customFormat="1" ht="15.9" customHeight="1" x14ac:dyDescent="0.2">
      <c r="A12" s="23"/>
      <c r="B12" s="23"/>
      <c r="C12" s="23"/>
      <c r="D12" s="24"/>
      <c r="E12" s="25"/>
      <c r="F12" s="23"/>
      <c r="G12" s="23"/>
      <c r="H12" s="23"/>
      <c r="I12" s="23"/>
      <c r="J12" s="23"/>
      <c r="K12" s="23"/>
      <c r="L12" s="23"/>
      <c r="N12" s="4"/>
    </row>
    <row r="13" spans="1:14" s="1" customFormat="1" ht="24.6" customHeight="1" x14ac:dyDescent="0.25">
      <c r="A13" s="2"/>
      <c r="B13" s="64" t="s">
        <v>0</v>
      </c>
      <c r="C13" s="64"/>
      <c r="D13" s="64"/>
      <c r="E13" s="3"/>
      <c r="F13" s="64" t="s">
        <v>1</v>
      </c>
      <c r="G13" s="64"/>
      <c r="H13" s="64"/>
      <c r="I13" s="3"/>
      <c r="J13" s="65" t="s">
        <v>2</v>
      </c>
      <c r="K13" s="65"/>
      <c r="L13" s="65"/>
      <c r="N13" s="4"/>
    </row>
    <row r="14" spans="1:14" s="1" customFormat="1" ht="24" customHeight="1" x14ac:dyDescent="0.25">
      <c r="A14" s="5"/>
      <c r="B14" s="6" t="s">
        <v>33</v>
      </c>
      <c r="C14" s="6" t="s">
        <v>34</v>
      </c>
      <c r="D14" s="7" t="s">
        <v>3</v>
      </c>
      <c r="E14" s="7"/>
      <c r="F14" s="6" t="str">
        <f>B14</f>
        <v>Dec 2023</v>
      </c>
      <c r="G14" s="6" t="s">
        <v>34</v>
      </c>
      <c r="H14" s="7" t="s">
        <v>3</v>
      </c>
      <c r="I14" s="7"/>
      <c r="J14" s="6" t="str">
        <f>F14</f>
        <v>Dec 2023</v>
      </c>
      <c r="K14" s="6" t="s">
        <v>34</v>
      </c>
      <c r="L14" s="8" t="s">
        <v>3</v>
      </c>
      <c r="N14" s="4"/>
    </row>
    <row r="15" spans="1:14" s="1" customFormat="1" ht="15.9" customHeight="1" x14ac:dyDescent="0.25">
      <c r="A15" s="5" t="s">
        <v>12</v>
      </c>
      <c r="B15" s="9">
        <f>SUM(B16:B22)</f>
        <v>92031</v>
      </c>
      <c r="C15" s="9">
        <f>SUM(C16:C22)</f>
        <v>70287</v>
      </c>
      <c r="D15" s="10">
        <f>(B15-C15)/C15</f>
        <v>0.30936019463058601</v>
      </c>
      <c r="E15" s="11"/>
      <c r="F15" s="9">
        <f>SUM(F16:F22)</f>
        <v>268888</v>
      </c>
      <c r="G15" s="9">
        <f>SUM(G16:G22)</f>
        <v>204686</v>
      </c>
      <c r="H15" s="10">
        <f>(F15-G15)/G15</f>
        <v>0.31366092453807293</v>
      </c>
      <c r="I15" s="11"/>
      <c r="J15" s="9">
        <f>SUM(J16:J22)</f>
        <v>356343</v>
      </c>
      <c r="K15" s="9">
        <f>SUM(K16:K22)</f>
        <v>269120</v>
      </c>
      <c r="L15" s="12">
        <f>(J15-K15)/K15</f>
        <v>0.32410448870392389</v>
      </c>
      <c r="N15" s="4"/>
    </row>
    <row r="16" spans="1:14" s="1" customFormat="1" ht="15.9" customHeight="1" x14ac:dyDescent="0.2">
      <c r="A16" s="13" t="s">
        <v>13</v>
      </c>
      <c r="B16" s="26">
        <v>28816</v>
      </c>
      <c r="C16" s="26">
        <v>19841</v>
      </c>
      <c r="D16" s="27">
        <f t="shared" ref="D16:D22" si="3">(B16-C16)/C16</f>
        <v>0.45234615190766592</v>
      </c>
      <c r="E16" s="28"/>
      <c r="F16" s="26">
        <v>86745</v>
      </c>
      <c r="G16" s="26">
        <v>51259</v>
      </c>
      <c r="H16" s="27">
        <f t="shared" ref="H16:H22" si="4">(F16-G16)/G16</f>
        <v>0.69228818353850052</v>
      </c>
      <c r="I16" s="28"/>
      <c r="J16" s="26">
        <v>110367</v>
      </c>
      <c r="K16" s="26">
        <v>66805</v>
      </c>
      <c r="L16" s="29">
        <f t="shared" ref="L16:L22" si="5">(J16-K16)/K16</f>
        <v>0.65207694034877628</v>
      </c>
      <c r="N16" s="4"/>
    </row>
    <row r="17" spans="1:14" s="1" customFormat="1" ht="15.9" customHeight="1" x14ac:dyDescent="0.2">
      <c r="A17" s="13" t="s">
        <v>14</v>
      </c>
      <c r="B17" s="26">
        <v>7449</v>
      </c>
      <c r="C17" s="26">
        <v>7755</v>
      </c>
      <c r="D17" s="27">
        <f t="shared" si="3"/>
        <v>-3.9458413926499035E-2</v>
      </c>
      <c r="E17" s="28"/>
      <c r="F17" s="26">
        <v>21086</v>
      </c>
      <c r="G17" s="26">
        <v>26876</v>
      </c>
      <c r="H17" s="27">
        <f t="shared" si="4"/>
        <v>-0.21543384432207174</v>
      </c>
      <c r="I17" s="28"/>
      <c r="J17" s="26">
        <v>30422</v>
      </c>
      <c r="K17" s="26">
        <v>36788</v>
      </c>
      <c r="L17" s="29">
        <f t="shared" si="5"/>
        <v>-0.17304555833423943</v>
      </c>
      <c r="N17" s="4"/>
    </row>
    <row r="18" spans="1:14" s="1" customFormat="1" ht="15.9" customHeight="1" x14ac:dyDescent="0.2">
      <c r="A18" s="13" t="s">
        <v>15</v>
      </c>
      <c r="B18" s="26">
        <v>4228</v>
      </c>
      <c r="C18" s="26">
        <v>1957</v>
      </c>
      <c r="D18" s="27">
        <f t="shared" si="3"/>
        <v>1.1604496678589677</v>
      </c>
      <c r="E18" s="28"/>
      <c r="F18" s="26">
        <v>13164</v>
      </c>
      <c r="G18" s="26">
        <v>8513</v>
      </c>
      <c r="H18" s="27">
        <f t="shared" si="4"/>
        <v>0.54634089040291323</v>
      </c>
      <c r="I18" s="28"/>
      <c r="J18" s="26">
        <v>16750</v>
      </c>
      <c r="K18" s="26">
        <v>10747</v>
      </c>
      <c r="L18" s="29">
        <f t="shared" si="5"/>
        <v>0.55857448590304271</v>
      </c>
      <c r="N18" s="4"/>
    </row>
    <row r="19" spans="1:14" s="1" customFormat="1" ht="15.9" customHeight="1" x14ac:dyDescent="0.2">
      <c r="A19" s="13" t="s">
        <v>16</v>
      </c>
      <c r="B19" s="26">
        <v>12018</v>
      </c>
      <c r="C19" s="26">
        <v>11203</v>
      </c>
      <c r="D19" s="27">
        <f t="shared" si="3"/>
        <v>7.2748370972061049E-2</v>
      </c>
      <c r="E19" s="28"/>
      <c r="F19" s="26">
        <v>34258</v>
      </c>
      <c r="G19" s="26">
        <v>42118</v>
      </c>
      <c r="H19" s="27">
        <f t="shared" si="4"/>
        <v>-0.18661854788926349</v>
      </c>
      <c r="I19" s="28"/>
      <c r="J19" s="26">
        <v>47222</v>
      </c>
      <c r="K19" s="26">
        <v>54177</v>
      </c>
      <c r="L19" s="29">
        <f t="shared" si="5"/>
        <v>-0.12837550990272625</v>
      </c>
      <c r="N19" s="4"/>
    </row>
    <row r="20" spans="1:14" s="1" customFormat="1" ht="15.9" customHeight="1" x14ac:dyDescent="0.2">
      <c r="A20" s="13" t="s">
        <v>17</v>
      </c>
      <c r="B20" s="26">
        <v>7509</v>
      </c>
      <c r="C20" s="26">
        <v>7071</v>
      </c>
      <c r="D20" s="27">
        <f t="shared" si="3"/>
        <v>6.1943148069579977E-2</v>
      </c>
      <c r="E20" s="28"/>
      <c r="F20" s="26">
        <v>18626</v>
      </c>
      <c r="G20" s="26">
        <v>21912</v>
      </c>
      <c r="H20" s="27">
        <f t="shared" si="4"/>
        <v>-0.14996349032493611</v>
      </c>
      <c r="I20" s="28"/>
      <c r="J20" s="26">
        <v>26559</v>
      </c>
      <c r="K20" s="26">
        <v>27668</v>
      </c>
      <c r="L20" s="29">
        <f t="shared" si="5"/>
        <v>-4.0082405667196765E-2</v>
      </c>
      <c r="N20" s="4"/>
    </row>
    <row r="21" spans="1:14" s="1" customFormat="1" ht="15.9" customHeight="1" x14ac:dyDescent="0.2">
      <c r="A21" s="13" t="s">
        <v>18</v>
      </c>
      <c r="B21" s="26">
        <v>16430</v>
      </c>
      <c r="C21" s="26">
        <v>8384</v>
      </c>
      <c r="D21" s="27">
        <f t="shared" si="3"/>
        <v>0.95968511450381677</v>
      </c>
      <c r="E21" s="28"/>
      <c r="F21" s="26">
        <v>46798</v>
      </c>
      <c r="G21" s="26">
        <v>23520</v>
      </c>
      <c r="H21" s="27">
        <f t="shared" si="4"/>
        <v>0.98971088435374155</v>
      </c>
      <c r="I21" s="28"/>
      <c r="J21" s="26">
        <v>58067</v>
      </c>
      <c r="K21" s="26">
        <v>36231</v>
      </c>
      <c r="L21" s="29">
        <f t="shared" si="5"/>
        <v>0.60268830559465647</v>
      </c>
      <c r="N21" s="4"/>
    </row>
    <row r="22" spans="1:14" s="1" customFormat="1" ht="15.9" customHeight="1" x14ac:dyDescent="0.2">
      <c r="A22" s="18" t="s">
        <v>19</v>
      </c>
      <c r="B22" s="30">
        <v>15581</v>
      </c>
      <c r="C22" s="31">
        <v>14076</v>
      </c>
      <c r="D22" s="32">
        <f t="shared" si="3"/>
        <v>0.10691957942597329</v>
      </c>
      <c r="E22" s="33"/>
      <c r="F22" s="30">
        <v>48211</v>
      </c>
      <c r="G22" s="31">
        <v>30488</v>
      </c>
      <c r="H22" s="32">
        <f t="shared" si="4"/>
        <v>0.5813106796116505</v>
      </c>
      <c r="I22" s="33"/>
      <c r="J22" s="30">
        <v>66956</v>
      </c>
      <c r="K22" s="31">
        <v>36704</v>
      </c>
      <c r="L22" s="34">
        <f t="shared" si="5"/>
        <v>0.82421534437663468</v>
      </c>
      <c r="N22" s="4"/>
    </row>
    <row r="23" spans="1:14" s="1" customFormat="1" ht="36.15" customHeight="1" x14ac:dyDescent="0.2">
      <c r="A23" s="23"/>
      <c r="B23" s="35"/>
      <c r="C23" s="35"/>
      <c r="D23" s="35"/>
      <c r="E23" s="36"/>
      <c r="F23" s="35"/>
      <c r="G23" s="35"/>
      <c r="H23" s="35"/>
      <c r="I23" s="36"/>
      <c r="J23" s="35"/>
      <c r="K23" s="35"/>
      <c r="L23" s="35"/>
      <c r="N23" s="4"/>
    </row>
    <row r="24" spans="1:14" s="1" customFormat="1" ht="24.6" customHeight="1" x14ac:dyDescent="0.25">
      <c r="A24" s="2"/>
      <c r="B24" s="64" t="s">
        <v>0</v>
      </c>
      <c r="C24" s="64"/>
      <c r="D24" s="64"/>
      <c r="E24" s="3"/>
      <c r="F24" s="64" t="s">
        <v>1</v>
      </c>
      <c r="G24" s="64"/>
      <c r="H24" s="64"/>
      <c r="I24" s="3"/>
      <c r="J24" s="65" t="s">
        <v>2</v>
      </c>
      <c r="K24" s="65"/>
      <c r="L24" s="65"/>
      <c r="N24" s="4"/>
    </row>
    <row r="25" spans="1:14" s="1" customFormat="1" ht="24" customHeight="1" x14ac:dyDescent="0.25">
      <c r="A25" s="5"/>
      <c r="B25" s="6" t="s">
        <v>33</v>
      </c>
      <c r="C25" s="6" t="s">
        <v>34</v>
      </c>
      <c r="D25" s="7" t="s">
        <v>3</v>
      </c>
      <c r="E25" s="7"/>
      <c r="F25" s="6" t="str">
        <f>B25</f>
        <v>Dec 2023</v>
      </c>
      <c r="G25" s="6" t="s">
        <v>34</v>
      </c>
      <c r="H25" s="7" t="s">
        <v>3</v>
      </c>
      <c r="I25" s="7"/>
      <c r="J25" s="6" t="str">
        <f>F25</f>
        <v>Dec 2023</v>
      </c>
      <c r="K25" s="6" t="s">
        <v>34</v>
      </c>
      <c r="L25" s="8" t="s">
        <v>3</v>
      </c>
      <c r="N25" s="4"/>
    </row>
    <row r="26" spans="1:14" s="1" customFormat="1" ht="15.9" customHeight="1" x14ac:dyDescent="0.25">
      <c r="A26" s="5" t="s">
        <v>20</v>
      </c>
      <c r="B26" s="9">
        <f>SUM(B27:B31)</f>
        <v>109140</v>
      </c>
      <c r="C26" s="9">
        <f>SUM(C27:C31)</f>
        <v>84827</v>
      </c>
      <c r="D26" s="10">
        <f>(B26-C26)/C26</f>
        <v>0.28661864736463627</v>
      </c>
      <c r="E26" s="11"/>
      <c r="F26" s="9">
        <f>SUM(F27:F31)</f>
        <v>317695</v>
      </c>
      <c r="G26" s="9">
        <f>SUM(G27:G31)</f>
        <v>251773</v>
      </c>
      <c r="H26" s="10">
        <f>(F26-G26)/G26</f>
        <v>0.2618310938821875</v>
      </c>
      <c r="I26" s="11"/>
      <c r="J26" s="9">
        <f>SUM(J27:J31)</f>
        <v>420584</v>
      </c>
      <c r="K26" s="9">
        <f>SUM(K27:K31)</f>
        <v>330781</v>
      </c>
      <c r="L26" s="12">
        <f>(J26-K26)/K26</f>
        <v>0.2714877819463633</v>
      </c>
      <c r="N26" s="4"/>
    </row>
    <row r="27" spans="1:14" s="1" customFormat="1" ht="15.9" customHeight="1" x14ac:dyDescent="0.2">
      <c r="A27" s="13" t="s">
        <v>21</v>
      </c>
      <c r="B27" s="14">
        <v>24987</v>
      </c>
      <c r="C27" s="14">
        <v>23642</v>
      </c>
      <c r="D27" s="15">
        <f t="shared" ref="D27:D31" si="6">(B27-C27)/C27</f>
        <v>5.6890280010151423E-2</v>
      </c>
      <c r="E27" s="16"/>
      <c r="F27" s="14">
        <v>68007</v>
      </c>
      <c r="G27" s="14">
        <v>55273</v>
      </c>
      <c r="H27" s="15">
        <f t="shared" ref="H27:H31" si="7">(F27-G27)/G27</f>
        <v>0.2303837316592188</v>
      </c>
      <c r="I27" s="16"/>
      <c r="J27" s="14">
        <v>90260</v>
      </c>
      <c r="K27" s="14">
        <v>75091</v>
      </c>
      <c r="L27" s="17">
        <f t="shared" ref="L27:L31" si="8">(J27-K27)/K27</f>
        <v>0.20200823001424939</v>
      </c>
      <c r="N27" s="4"/>
    </row>
    <row r="28" spans="1:14" s="1" customFormat="1" ht="15.9" customHeight="1" x14ac:dyDescent="0.2">
      <c r="A28" s="13" t="s">
        <v>22</v>
      </c>
      <c r="B28" s="14">
        <v>19142</v>
      </c>
      <c r="C28" s="14">
        <v>12373</v>
      </c>
      <c r="D28" s="15">
        <f t="shared" si="6"/>
        <v>0.54707831568738385</v>
      </c>
      <c r="E28" s="16"/>
      <c r="F28" s="14">
        <v>52416</v>
      </c>
      <c r="G28" s="14">
        <v>43386</v>
      </c>
      <c r="H28" s="15">
        <f t="shared" si="7"/>
        <v>0.20813165537270087</v>
      </c>
      <c r="I28" s="16"/>
      <c r="J28" s="14">
        <v>73041</v>
      </c>
      <c r="K28" s="14">
        <v>57960</v>
      </c>
      <c r="L28" s="17">
        <f t="shared" si="8"/>
        <v>0.26019668737060042</v>
      </c>
      <c r="N28" s="4"/>
    </row>
    <row r="29" spans="1:14" s="1" customFormat="1" ht="15.9" customHeight="1" x14ac:dyDescent="0.2">
      <c r="A29" s="13" t="s">
        <v>23</v>
      </c>
      <c r="B29" s="14">
        <v>19156</v>
      </c>
      <c r="C29" s="14">
        <v>15029</v>
      </c>
      <c r="D29" s="15">
        <f t="shared" si="6"/>
        <v>0.27460243529176925</v>
      </c>
      <c r="E29" s="16"/>
      <c r="F29" s="14">
        <v>59376</v>
      </c>
      <c r="G29" s="14">
        <v>52357</v>
      </c>
      <c r="H29" s="15">
        <f t="shared" si="7"/>
        <v>0.13406039307064957</v>
      </c>
      <c r="I29" s="16"/>
      <c r="J29" s="14">
        <v>78725</v>
      </c>
      <c r="K29" s="14">
        <v>65552</v>
      </c>
      <c r="L29" s="17">
        <f t="shared" si="8"/>
        <v>0.2009549670490603</v>
      </c>
      <c r="N29" s="4"/>
    </row>
    <row r="30" spans="1:14" s="1" customFormat="1" ht="18.600000000000001" customHeight="1" x14ac:dyDescent="0.2">
      <c r="A30" s="13" t="s">
        <v>24</v>
      </c>
      <c r="B30" s="14">
        <v>27833</v>
      </c>
      <c r="C30" s="14">
        <v>21727</v>
      </c>
      <c r="D30" s="15">
        <f t="shared" si="6"/>
        <v>0.28103281631150184</v>
      </c>
      <c r="E30" s="16"/>
      <c r="F30" s="14">
        <v>81124</v>
      </c>
      <c r="G30" s="14">
        <v>65745</v>
      </c>
      <c r="H30" s="15">
        <f t="shared" si="7"/>
        <v>0.23391892919613658</v>
      </c>
      <c r="I30" s="16"/>
      <c r="J30" s="14">
        <v>106377</v>
      </c>
      <c r="K30" s="14">
        <v>85266</v>
      </c>
      <c r="L30" s="17">
        <f t="shared" si="8"/>
        <v>0.24758989515164309</v>
      </c>
      <c r="N30" s="4"/>
    </row>
    <row r="31" spans="1:14" s="1" customFormat="1" ht="17.399999999999999" customHeight="1" x14ac:dyDescent="0.2">
      <c r="A31" s="18" t="s">
        <v>25</v>
      </c>
      <c r="B31" s="30">
        <v>18022</v>
      </c>
      <c r="C31" s="31">
        <v>12056</v>
      </c>
      <c r="D31" s="20">
        <f t="shared" si="6"/>
        <v>0.49485733244857333</v>
      </c>
      <c r="E31" s="37"/>
      <c r="F31" s="30">
        <v>56772</v>
      </c>
      <c r="G31" s="31">
        <v>35012</v>
      </c>
      <c r="H31" s="20">
        <f t="shared" si="7"/>
        <v>0.62150119958871242</v>
      </c>
      <c r="I31" s="37"/>
      <c r="J31" s="30">
        <v>72181</v>
      </c>
      <c r="K31" s="31">
        <v>46912</v>
      </c>
      <c r="L31" s="22">
        <f t="shared" si="8"/>
        <v>0.53864682810368347</v>
      </c>
      <c r="N31" s="4"/>
    </row>
    <row r="32" spans="1:14" s="1" customFormat="1" ht="11.4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25" ht="13.2" customHeight="1" x14ac:dyDescent="0.25">
      <c r="A33" s="38" t="s">
        <v>26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x14ac:dyDescent="0.25">
      <c r="A34" s="41" t="s">
        <v>27</v>
      </c>
      <c r="B34" s="41"/>
      <c r="C34" s="41"/>
      <c r="D34" s="42"/>
      <c r="E34" s="41"/>
      <c r="F34" s="41"/>
      <c r="G34" s="41"/>
      <c r="H34" s="41"/>
      <c r="I34" s="43"/>
      <c r="J34" s="41"/>
      <c r="K34" s="42"/>
      <c r="L34" s="42"/>
      <c r="M34" s="44"/>
      <c r="N34" s="44"/>
      <c r="O34" s="44"/>
      <c r="P34" s="44"/>
      <c r="Q34" s="45"/>
      <c r="R34" s="44"/>
      <c r="S34" s="46"/>
      <c r="T34" s="46"/>
      <c r="U34" s="44"/>
      <c r="V34" s="44"/>
      <c r="W34" s="44"/>
      <c r="X34" s="44"/>
      <c r="Y34" s="45"/>
    </row>
    <row r="35" spans="1:25" x14ac:dyDescent="0.25">
      <c r="A35" s="41"/>
      <c r="B35" s="41"/>
      <c r="C35" s="41"/>
      <c r="D35" s="42"/>
      <c r="E35" s="41"/>
      <c r="F35" s="41"/>
      <c r="G35" s="41"/>
      <c r="H35" s="41"/>
      <c r="I35" s="43"/>
      <c r="J35" s="41"/>
      <c r="K35" s="42"/>
      <c r="L35" s="42"/>
      <c r="M35" s="44"/>
      <c r="N35" s="44"/>
      <c r="O35" s="44"/>
      <c r="P35" s="44"/>
      <c r="Q35" s="45"/>
      <c r="R35" s="44"/>
      <c r="S35" s="46"/>
      <c r="T35" s="46"/>
      <c r="U35" s="44"/>
      <c r="V35" s="44"/>
      <c r="W35" s="44"/>
      <c r="X35" s="44"/>
      <c r="Y35" s="45"/>
    </row>
    <row r="36" spans="1:25" x14ac:dyDescent="0.25">
      <c r="A36" s="47" t="s">
        <v>28</v>
      </c>
      <c r="B36" s="41"/>
      <c r="C36" s="41"/>
      <c r="D36" s="42"/>
      <c r="E36" s="41"/>
      <c r="F36" s="41"/>
      <c r="G36" s="41"/>
      <c r="H36" s="41"/>
      <c r="I36" s="43"/>
      <c r="J36" s="41"/>
      <c r="K36" s="42"/>
      <c r="L36" s="42"/>
      <c r="M36" s="44"/>
      <c r="N36" s="44"/>
      <c r="O36" s="44"/>
      <c r="P36" s="44"/>
      <c r="Q36" s="45"/>
      <c r="R36" s="44"/>
      <c r="S36" s="46"/>
      <c r="T36" s="46"/>
      <c r="U36" s="44"/>
      <c r="V36" s="44"/>
      <c r="W36" s="44"/>
      <c r="X36" s="44"/>
      <c r="Y36" s="45"/>
    </row>
    <row r="37" spans="1:25" x14ac:dyDescent="0.25">
      <c r="A37" s="44"/>
      <c r="B37" s="44"/>
      <c r="C37" s="48"/>
      <c r="D37" s="46"/>
      <c r="E37" s="44"/>
      <c r="F37" s="44"/>
      <c r="G37" s="44"/>
      <c r="H37" s="44"/>
      <c r="I37" s="45"/>
      <c r="J37" s="44"/>
      <c r="K37" s="46"/>
      <c r="L37" s="46"/>
      <c r="M37" s="44"/>
      <c r="N37" s="44"/>
      <c r="O37" s="44"/>
      <c r="P37" s="44"/>
      <c r="Q37" s="45"/>
      <c r="R37" s="44"/>
      <c r="S37" s="46"/>
      <c r="T37" s="46"/>
      <c r="U37" s="44"/>
      <c r="V37" s="44"/>
      <c r="W37" s="44"/>
      <c r="X37" s="44"/>
      <c r="Y37" s="45"/>
    </row>
    <row r="38" spans="1:25" x14ac:dyDescent="0.25">
      <c r="A38" s="49" t="s">
        <v>29</v>
      </c>
      <c r="B38" s="50">
        <f>SUM(B40:B44)</f>
        <v>13401</v>
      </c>
      <c r="C38" s="50">
        <f>SUM(C40:C44)-1</f>
        <v>12025</v>
      </c>
      <c r="D38" s="15">
        <f>(B38-C38)/C38</f>
        <v>0.11442827442827443</v>
      </c>
      <c r="E38" s="51"/>
      <c r="F38" s="50">
        <f>SUM(F40:F44)</f>
        <v>39384</v>
      </c>
      <c r="G38" s="50">
        <f>SUM(G40:G44)-1</f>
        <v>38237</v>
      </c>
      <c r="H38" s="15">
        <f>(F38-G38)/G38</f>
        <v>2.9997123205272379E-2</v>
      </c>
      <c r="I38" s="51"/>
      <c r="J38" s="50">
        <f>SUM(J40:J44)</f>
        <v>52051</v>
      </c>
      <c r="K38" s="50">
        <f>SUM(K40:K44)-1</f>
        <v>49228</v>
      </c>
      <c r="L38" s="15">
        <f>(J38-K38)/K38</f>
        <v>5.7345413179491343E-2</v>
      </c>
      <c r="M38" s="52"/>
      <c r="N38" s="1"/>
      <c r="O38" s="1"/>
      <c r="P38" s="1"/>
      <c r="Q38" s="53"/>
      <c r="R38" s="54"/>
      <c r="S38" s="55"/>
      <c r="T38" s="55"/>
      <c r="U38" s="52"/>
      <c r="V38" s="56"/>
      <c r="W38" s="56"/>
      <c r="X38" s="52"/>
      <c r="Y38" s="53"/>
    </row>
    <row r="39" spans="1:25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25" x14ac:dyDescent="0.25">
      <c r="A40" s="58" t="s">
        <v>30</v>
      </c>
      <c r="B40" s="50">
        <v>3295</v>
      </c>
      <c r="C40" s="50">
        <v>2562</v>
      </c>
      <c r="D40" s="15">
        <f>(B40-C40)/C40</f>
        <v>0.28610460577673691</v>
      </c>
      <c r="E40" s="57"/>
      <c r="F40" s="50">
        <v>9121</v>
      </c>
      <c r="G40" s="50">
        <v>7617</v>
      </c>
      <c r="H40" s="15">
        <f>(F40-G40)/G40</f>
        <v>0.19745306551135619</v>
      </c>
      <c r="I40" s="57"/>
      <c r="J40" s="50">
        <v>11317</v>
      </c>
      <c r="K40" s="50">
        <v>9371</v>
      </c>
      <c r="L40" s="15">
        <f>(J40-K40)/K40</f>
        <v>0.20766193575925729</v>
      </c>
    </row>
    <row r="41" spans="1:25" x14ac:dyDescent="0.25">
      <c r="A41" s="58" t="s">
        <v>31</v>
      </c>
      <c r="B41" s="50">
        <v>2031</v>
      </c>
      <c r="C41" s="50">
        <v>2681</v>
      </c>
      <c r="D41" s="15">
        <f>(B41-C41)/C41</f>
        <v>-0.24244684819097351</v>
      </c>
      <c r="E41" s="57"/>
      <c r="F41" s="50">
        <v>8125</v>
      </c>
      <c r="G41" s="50">
        <v>8168</v>
      </c>
      <c r="H41" s="15">
        <f>(F41-G41)/G41</f>
        <v>-5.2644466209598433E-3</v>
      </c>
      <c r="I41" s="57"/>
      <c r="J41" s="50">
        <v>10403</v>
      </c>
      <c r="K41" s="50">
        <v>9796</v>
      </c>
      <c r="L41" s="15">
        <f>(J41-K41)/K41</f>
        <v>6.1964066966108615E-2</v>
      </c>
    </row>
    <row r="42" spans="1:25" x14ac:dyDescent="0.25">
      <c r="A42" s="58" t="s">
        <v>8</v>
      </c>
      <c r="B42" s="50">
        <v>787</v>
      </c>
      <c r="C42" s="50">
        <v>0</v>
      </c>
      <c r="D42" s="15"/>
      <c r="E42" s="57"/>
      <c r="F42" s="50">
        <v>1036</v>
      </c>
      <c r="G42" s="50">
        <v>0</v>
      </c>
      <c r="H42" s="15"/>
      <c r="I42" s="57"/>
      <c r="J42" s="50">
        <v>1036</v>
      </c>
      <c r="K42" s="50">
        <v>0</v>
      </c>
      <c r="L42" s="15"/>
    </row>
    <row r="43" spans="1:25" x14ac:dyDescent="0.25">
      <c r="A43" s="58" t="s">
        <v>14</v>
      </c>
      <c r="B43" s="50">
        <v>3399</v>
      </c>
      <c r="C43" s="50">
        <v>3574</v>
      </c>
      <c r="D43" s="15">
        <f>(B43-C43)/C43</f>
        <v>-4.8964745383324008E-2</v>
      </c>
      <c r="E43" s="57"/>
      <c r="F43" s="50">
        <v>9518</v>
      </c>
      <c r="G43" s="50">
        <v>11137</v>
      </c>
      <c r="H43" s="15">
        <f>(F43-G43)/G43</f>
        <v>-0.14537128490616863</v>
      </c>
      <c r="I43" s="57"/>
      <c r="J43" s="50">
        <v>13874</v>
      </c>
      <c r="K43" s="50">
        <v>15555</v>
      </c>
      <c r="L43" s="15">
        <f>(J43-K43)/K43</f>
        <v>-0.10806814529090325</v>
      </c>
    </row>
    <row r="44" spans="1:25" x14ac:dyDescent="0.25">
      <c r="A44" s="58" t="s">
        <v>16</v>
      </c>
      <c r="B44" s="50">
        <v>3889</v>
      </c>
      <c r="C44" s="50">
        <v>3209</v>
      </c>
      <c r="D44" s="15">
        <f>(B44-C44)/C44</f>
        <v>0.21190401994390776</v>
      </c>
      <c r="E44" s="57"/>
      <c r="F44" s="50">
        <v>11584</v>
      </c>
      <c r="G44" s="50">
        <v>11316</v>
      </c>
      <c r="H44" s="15">
        <f>(F44-G44)/G44</f>
        <v>2.3683280311063981E-2</v>
      </c>
      <c r="I44" s="57"/>
      <c r="J44" s="50">
        <v>15421</v>
      </c>
      <c r="K44" s="50">
        <v>14507</v>
      </c>
      <c r="L44" s="15">
        <f>(J44-K44)/K44</f>
        <v>6.3004067002136899E-2</v>
      </c>
    </row>
    <row r="46" spans="1:25" x14ac:dyDescent="0.25">
      <c r="A46" s="66" t="s">
        <v>32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</sheetData>
  <mergeCells count="10">
    <mergeCell ref="B24:D24"/>
    <mergeCell ref="F24:H24"/>
    <mergeCell ref="J24:L24"/>
    <mergeCell ref="A46:M46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AB59-03B5-4408-A49E-000E596272EE}">
  <dimension ref="A1:P39"/>
  <sheetViews>
    <sheetView zoomScaleNormal="100" workbookViewId="0"/>
  </sheetViews>
  <sheetFormatPr defaultColWidth="8.88671875" defaultRowHeight="13.2" x14ac:dyDescent="0.25"/>
  <cols>
    <col min="1" max="1" width="23.33203125" style="40" customWidth="1"/>
    <col min="2" max="12" width="10" style="40" customWidth="1"/>
    <col min="13" max="13" width="9.88671875" style="40" customWidth="1"/>
    <col min="14" max="16384" width="8.88671875" style="40"/>
  </cols>
  <sheetData>
    <row r="1" spans="1:16" s="1" customFormat="1" ht="5.2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s="1" customFormat="1" ht="23.4" customHeight="1" x14ac:dyDescent="0.25">
      <c r="A2" s="2"/>
      <c r="B2" s="64" t="s">
        <v>0</v>
      </c>
      <c r="C2" s="64"/>
      <c r="D2" s="64"/>
      <c r="E2" s="3"/>
      <c r="F2" s="64" t="s">
        <v>1</v>
      </c>
      <c r="G2" s="64"/>
      <c r="H2" s="64"/>
      <c r="I2" s="3"/>
      <c r="J2" s="65" t="s">
        <v>2</v>
      </c>
      <c r="K2" s="65"/>
      <c r="L2" s="65"/>
    </row>
    <row r="3" spans="1:16" s="1" customFormat="1" ht="23.4" customHeight="1" x14ac:dyDescent="0.25">
      <c r="A3" s="5"/>
      <c r="B3" s="6" t="s">
        <v>33</v>
      </c>
      <c r="C3" s="6" t="s">
        <v>34</v>
      </c>
      <c r="D3" s="7" t="s">
        <v>3</v>
      </c>
      <c r="E3" s="7"/>
      <c r="F3" s="6" t="str">
        <f>B3</f>
        <v>Dec 2023</v>
      </c>
      <c r="G3" s="6" t="s">
        <v>34</v>
      </c>
      <c r="H3" s="7" t="s">
        <v>3</v>
      </c>
      <c r="I3" s="7"/>
      <c r="J3" s="6" t="str">
        <f>F3</f>
        <v>Dec 2023</v>
      </c>
      <c r="K3" s="6" t="s">
        <v>34</v>
      </c>
      <c r="L3" s="8" t="s">
        <v>3</v>
      </c>
    </row>
    <row r="4" spans="1:16" s="1" customFormat="1" ht="24" customHeight="1" x14ac:dyDescent="0.25">
      <c r="A4" s="5" t="s">
        <v>4</v>
      </c>
      <c r="B4" s="9">
        <f>SUM(B5:B11)</f>
        <v>12149</v>
      </c>
      <c r="C4" s="9">
        <f>SUM(C5:C11)</f>
        <v>10030</v>
      </c>
      <c r="D4" s="10">
        <f>(B4-C4)/C4</f>
        <v>0.21126620139581256</v>
      </c>
      <c r="E4" s="11"/>
      <c r="F4" s="9">
        <f>SUM(F5:F11)</f>
        <v>36033</v>
      </c>
      <c r="G4" s="9">
        <f>SUM(G5:G11)</f>
        <v>32972</v>
      </c>
      <c r="H4" s="10">
        <f>(F4-G4)/G4</f>
        <v>9.2836345990537431E-2</v>
      </c>
      <c r="I4" s="11"/>
      <c r="J4" s="9">
        <f>SUM(J5:J11)</f>
        <v>45779</v>
      </c>
      <c r="K4" s="9">
        <f>SUM(K5:K11)</f>
        <v>46289</v>
      </c>
      <c r="L4" s="12">
        <f>(J4-K4)/K4</f>
        <v>-1.1017736395255892E-2</v>
      </c>
    </row>
    <row r="5" spans="1:16" s="1" customFormat="1" ht="15.9" customHeight="1" x14ac:dyDescent="0.2">
      <c r="A5" s="13" t="s">
        <v>5</v>
      </c>
      <c r="B5" s="14">
        <v>544</v>
      </c>
      <c r="C5" s="14">
        <v>312</v>
      </c>
      <c r="D5" s="15">
        <f t="shared" ref="D5:D11" si="0">(B5-C5)/C5</f>
        <v>0.74358974358974361</v>
      </c>
      <c r="E5" s="16"/>
      <c r="F5" s="14">
        <v>1347</v>
      </c>
      <c r="G5" s="14">
        <v>442</v>
      </c>
      <c r="H5" s="15">
        <f t="shared" ref="H5:H11" si="1">(F5-G5)/G5</f>
        <v>2.0475113122171944</v>
      </c>
      <c r="I5" s="16"/>
      <c r="J5" s="14">
        <v>1938</v>
      </c>
      <c r="K5" s="14">
        <v>858</v>
      </c>
      <c r="L5" s="17">
        <f t="shared" ref="L5:L11" si="2">(J5-K5)/K5</f>
        <v>1.2587412587412588</v>
      </c>
    </row>
    <row r="6" spans="1:16" s="1" customFormat="1" ht="15.9" customHeight="1" x14ac:dyDescent="0.2">
      <c r="A6" s="13" t="s">
        <v>6</v>
      </c>
      <c r="B6" s="14">
        <v>892</v>
      </c>
      <c r="C6" s="14">
        <v>399</v>
      </c>
      <c r="D6" s="15">
        <f t="shared" si="0"/>
        <v>1.2355889724310778</v>
      </c>
      <c r="E6" s="16"/>
      <c r="F6" s="14">
        <v>2292</v>
      </c>
      <c r="G6" s="14">
        <v>533</v>
      </c>
      <c r="H6" s="15">
        <f t="shared" si="1"/>
        <v>3.300187617260788</v>
      </c>
      <c r="I6" s="16"/>
      <c r="J6" s="14">
        <v>3134</v>
      </c>
      <c r="K6" s="14">
        <v>1511</v>
      </c>
      <c r="L6" s="17">
        <f t="shared" si="2"/>
        <v>1.0741230972865652</v>
      </c>
    </row>
    <row r="7" spans="1:16" s="1" customFormat="1" ht="15.9" customHeight="1" x14ac:dyDescent="0.2">
      <c r="A7" s="13" t="s">
        <v>7</v>
      </c>
      <c r="B7" s="14">
        <v>888</v>
      </c>
      <c r="C7" s="14">
        <v>1251</v>
      </c>
      <c r="D7" s="15">
        <f t="shared" si="0"/>
        <v>-0.29016786570743403</v>
      </c>
      <c r="E7" s="16"/>
      <c r="F7" s="14">
        <v>2866</v>
      </c>
      <c r="G7" s="14">
        <v>3569</v>
      </c>
      <c r="H7" s="15">
        <f t="shared" si="1"/>
        <v>-0.19697394228075091</v>
      </c>
      <c r="I7" s="16"/>
      <c r="J7" s="14">
        <v>3663</v>
      </c>
      <c r="K7" s="14">
        <v>4845</v>
      </c>
      <c r="L7" s="17">
        <f t="shared" si="2"/>
        <v>-0.24396284829721362</v>
      </c>
    </row>
    <row r="8" spans="1:16" s="1" customFormat="1" ht="15.9" customHeight="1" x14ac:dyDescent="0.2">
      <c r="A8" s="13" t="s">
        <v>8</v>
      </c>
      <c r="B8" s="14">
        <v>2060</v>
      </c>
      <c r="C8" s="14">
        <v>725</v>
      </c>
      <c r="D8" s="15">
        <f t="shared" si="0"/>
        <v>1.8413793103448275</v>
      </c>
      <c r="E8" s="16"/>
      <c r="F8" s="14">
        <v>7148</v>
      </c>
      <c r="G8" s="14">
        <v>4659</v>
      </c>
      <c r="H8" s="15">
        <f t="shared" si="1"/>
        <v>0.5342348143378407</v>
      </c>
      <c r="I8" s="16"/>
      <c r="J8" s="14">
        <v>8605</v>
      </c>
      <c r="K8" s="14">
        <v>7199</v>
      </c>
      <c r="L8" s="17">
        <f t="shared" si="2"/>
        <v>0.19530490345881371</v>
      </c>
    </row>
    <row r="9" spans="1:16" s="1" customFormat="1" ht="15.9" customHeight="1" x14ac:dyDescent="0.2">
      <c r="A9" s="13" t="s">
        <v>9</v>
      </c>
      <c r="B9" s="14">
        <v>6668</v>
      </c>
      <c r="C9" s="14">
        <v>6230</v>
      </c>
      <c r="D9" s="15">
        <f t="shared" si="0"/>
        <v>7.0304975922953455E-2</v>
      </c>
      <c r="E9" s="16"/>
      <c r="F9" s="14">
        <v>18339</v>
      </c>
      <c r="G9" s="14">
        <v>19138</v>
      </c>
      <c r="H9" s="15">
        <f t="shared" si="1"/>
        <v>-4.1749399101264503E-2</v>
      </c>
      <c r="I9" s="16"/>
      <c r="J9" s="14">
        <v>22724</v>
      </c>
      <c r="K9" s="14">
        <v>25011</v>
      </c>
      <c r="L9" s="17">
        <f t="shared" si="2"/>
        <v>-9.1439766502738801E-2</v>
      </c>
    </row>
    <row r="10" spans="1:16" s="1" customFormat="1" ht="15.9" customHeight="1" x14ac:dyDescent="0.2">
      <c r="A10" s="13" t="s">
        <v>10</v>
      </c>
      <c r="B10" s="14">
        <v>1096</v>
      </c>
      <c r="C10" s="14">
        <v>1111</v>
      </c>
      <c r="D10" s="15">
        <f t="shared" si="0"/>
        <v>-1.3501350135013501E-2</v>
      </c>
      <c r="E10" s="16"/>
      <c r="F10" s="14">
        <v>4039</v>
      </c>
      <c r="G10" s="14">
        <v>4623</v>
      </c>
      <c r="H10" s="15">
        <f t="shared" si="1"/>
        <v>-0.12632489725286611</v>
      </c>
      <c r="I10" s="16"/>
      <c r="J10" s="14">
        <v>5706</v>
      </c>
      <c r="K10" s="14">
        <v>6854</v>
      </c>
      <c r="L10" s="17">
        <f t="shared" si="2"/>
        <v>-0.16749343449080828</v>
      </c>
    </row>
    <row r="11" spans="1:16" s="1" customFormat="1" ht="15.9" customHeight="1" x14ac:dyDescent="0.2">
      <c r="A11" s="18" t="s">
        <v>11</v>
      </c>
      <c r="B11" s="19">
        <v>1</v>
      </c>
      <c r="C11" s="19">
        <v>2</v>
      </c>
      <c r="D11" s="20">
        <f t="shared" si="0"/>
        <v>-0.5</v>
      </c>
      <c r="E11" s="21"/>
      <c r="F11" s="19">
        <v>2</v>
      </c>
      <c r="G11" s="19">
        <v>8</v>
      </c>
      <c r="H11" s="20">
        <f t="shared" si="1"/>
        <v>-0.75</v>
      </c>
      <c r="I11" s="21"/>
      <c r="J11" s="19">
        <v>9</v>
      </c>
      <c r="K11" s="19">
        <v>11</v>
      </c>
      <c r="L11" s="22">
        <f t="shared" si="2"/>
        <v>-0.18181818181818182</v>
      </c>
    </row>
    <row r="12" spans="1:16" s="1" customFormat="1" ht="15.9" customHeight="1" x14ac:dyDescent="0.2">
      <c r="A12" s="23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6" s="1" customFormat="1" ht="23.4" customHeight="1" x14ac:dyDescent="0.25">
      <c r="A13" s="2"/>
      <c r="B13" s="64" t="s">
        <v>0</v>
      </c>
      <c r="C13" s="64"/>
      <c r="D13" s="64"/>
      <c r="E13" s="3"/>
      <c r="F13" s="64" t="s">
        <v>1</v>
      </c>
      <c r="G13" s="64"/>
      <c r="H13" s="64"/>
      <c r="I13" s="3"/>
      <c r="J13" s="65" t="s">
        <v>2</v>
      </c>
      <c r="K13" s="65"/>
      <c r="L13" s="65"/>
    </row>
    <row r="14" spans="1:16" s="1" customFormat="1" ht="23.4" customHeight="1" x14ac:dyDescent="0.25">
      <c r="A14" s="5"/>
      <c r="B14" s="6" t="s">
        <v>33</v>
      </c>
      <c r="C14" s="6" t="s">
        <v>34</v>
      </c>
      <c r="D14" s="7" t="s">
        <v>3</v>
      </c>
      <c r="E14" s="7"/>
      <c r="F14" s="6" t="str">
        <f>B14</f>
        <v>Dec 2023</v>
      </c>
      <c r="G14" s="6" t="s">
        <v>34</v>
      </c>
      <c r="H14" s="7" t="s">
        <v>3</v>
      </c>
      <c r="I14" s="7"/>
      <c r="J14" s="6" t="str">
        <f>F14</f>
        <v>Dec 2023</v>
      </c>
      <c r="K14" s="6" t="s">
        <v>34</v>
      </c>
      <c r="L14" s="8" t="s">
        <v>3</v>
      </c>
    </row>
    <row r="15" spans="1:16" s="1" customFormat="1" ht="24" customHeight="1" x14ac:dyDescent="0.25">
      <c r="A15" s="5" t="s">
        <v>12</v>
      </c>
      <c r="B15" s="9">
        <f>SUM(B16:B22)</f>
        <v>88894</v>
      </c>
      <c r="C15" s="9">
        <v>69561</v>
      </c>
      <c r="D15" s="10">
        <f t="shared" ref="D15:D20" si="3">(B15-C15)/C15</f>
        <v>0.27792872442891853</v>
      </c>
      <c r="E15" s="10"/>
      <c r="F15" s="9">
        <f>SUM(F16:F22)</f>
        <v>255080</v>
      </c>
      <c r="G15" s="9">
        <f>SUM(G16:G22)</f>
        <v>193741</v>
      </c>
      <c r="H15" s="10">
        <f t="shared" ref="H15:H22" si="4">(F15-G15)/G15</f>
        <v>0.31660309382113233</v>
      </c>
      <c r="I15" s="10"/>
      <c r="J15" s="9">
        <f>SUM(J16:J22)</f>
        <v>339825</v>
      </c>
      <c r="K15" s="9">
        <f>SUM(K16:K22)</f>
        <v>256950</v>
      </c>
      <c r="L15" s="12">
        <f>(J15-K15)/K15</f>
        <v>0.32253356684179801</v>
      </c>
    </row>
    <row r="16" spans="1:16" s="1" customFormat="1" ht="15.9" customHeight="1" x14ac:dyDescent="0.2">
      <c r="A16" s="13" t="s">
        <v>13</v>
      </c>
      <c r="B16" s="14">
        <v>27117</v>
      </c>
      <c r="C16" s="14">
        <v>23816</v>
      </c>
      <c r="D16" s="15">
        <f t="shared" si="3"/>
        <v>0.1386042996305005</v>
      </c>
      <c r="E16" s="15"/>
      <c r="F16" s="14">
        <v>85874</v>
      </c>
      <c r="G16" s="14">
        <v>59005</v>
      </c>
      <c r="H16" s="15">
        <f t="shared" si="4"/>
        <v>0.45536818913651383</v>
      </c>
      <c r="I16" s="15"/>
      <c r="J16" s="14">
        <v>113348</v>
      </c>
      <c r="K16" s="14">
        <v>74877</v>
      </c>
      <c r="L16" s="17">
        <f t="shared" ref="L16:L22" si="5">(J16-K16)/K16</f>
        <v>0.51378928108765043</v>
      </c>
      <c r="M16" s="59"/>
      <c r="N16" s="59"/>
      <c r="O16" s="59"/>
      <c r="P16" s="59"/>
    </row>
    <row r="17" spans="1:16" s="1" customFormat="1" ht="15.9" customHeight="1" x14ac:dyDescent="0.2">
      <c r="A17" s="13" t="s">
        <v>14</v>
      </c>
      <c r="B17" s="14">
        <v>4697</v>
      </c>
      <c r="C17" s="14">
        <v>3591</v>
      </c>
      <c r="D17" s="15">
        <f t="shared" si="3"/>
        <v>0.30799220272904482</v>
      </c>
      <c r="E17" s="15"/>
      <c r="F17" s="14">
        <v>12651</v>
      </c>
      <c r="G17" s="14">
        <v>15568</v>
      </c>
      <c r="H17" s="15">
        <f t="shared" si="4"/>
        <v>-0.18737153134635148</v>
      </c>
      <c r="I17" s="15"/>
      <c r="J17" s="14">
        <v>17542</v>
      </c>
      <c r="K17" s="14">
        <v>22007</v>
      </c>
      <c r="L17" s="17">
        <f t="shared" si="5"/>
        <v>-0.20288998954877993</v>
      </c>
      <c r="M17" s="59"/>
      <c r="N17" s="59"/>
      <c r="O17" s="59"/>
      <c r="P17" s="60"/>
    </row>
    <row r="18" spans="1:16" s="1" customFormat="1" ht="15.9" customHeight="1" x14ac:dyDescent="0.2">
      <c r="A18" s="13" t="s">
        <v>15</v>
      </c>
      <c r="B18" s="14">
        <v>4223</v>
      </c>
      <c r="C18" s="14">
        <v>1984</v>
      </c>
      <c r="D18" s="15">
        <f t="shared" si="3"/>
        <v>1.1285282258064515</v>
      </c>
      <c r="E18" s="15"/>
      <c r="F18" s="14">
        <v>13778</v>
      </c>
      <c r="G18" s="14">
        <v>8584</v>
      </c>
      <c r="H18" s="15">
        <f t="shared" si="4"/>
        <v>0.60507921714818269</v>
      </c>
      <c r="I18" s="15"/>
      <c r="J18" s="14">
        <v>18499</v>
      </c>
      <c r="K18" s="14">
        <v>11647</v>
      </c>
      <c r="L18" s="17">
        <f t="shared" si="5"/>
        <v>0.58830600154546231</v>
      </c>
      <c r="M18" s="59"/>
      <c r="N18" s="59"/>
      <c r="O18" s="59"/>
      <c r="P18" s="59"/>
    </row>
    <row r="19" spans="1:16" s="1" customFormat="1" ht="15.9" customHeight="1" x14ac:dyDescent="0.2">
      <c r="A19" s="13" t="s">
        <v>16</v>
      </c>
      <c r="B19" s="14">
        <v>8984</v>
      </c>
      <c r="C19" s="14">
        <v>6265</v>
      </c>
      <c r="D19" s="15">
        <f t="shared" si="3"/>
        <v>0.43399840383080607</v>
      </c>
      <c r="E19" s="15"/>
      <c r="F19" s="14">
        <v>23926</v>
      </c>
      <c r="G19" s="14">
        <v>29025</v>
      </c>
      <c r="H19" s="15">
        <f t="shared" si="4"/>
        <v>-0.17567614125753661</v>
      </c>
      <c r="I19" s="15"/>
      <c r="J19" s="14">
        <v>32385</v>
      </c>
      <c r="K19" s="14">
        <v>39988</v>
      </c>
      <c r="L19" s="17">
        <f t="shared" si="5"/>
        <v>-0.19013203961188357</v>
      </c>
      <c r="M19" s="59"/>
      <c r="N19" s="59"/>
      <c r="O19" s="59"/>
      <c r="P19" s="59"/>
    </row>
    <row r="20" spans="1:16" s="1" customFormat="1" ht="15.9" customHeight="1" x14ac:dyDescent="0.2">
      <c r="A20" s="13" t="s">
        <v>17</v>
      </c>
      <c r="B20" s="14">
        <v>8109</v>
      </c>
      <c r="C20" s="14">
        <v>5905</v>
      </c>
      <c r="D20" s="15">
        <f t="shared" si="3"/>
        <v>0.37324301439458085</v>
      </c>
      <c r="E20" s="15"/>
      <c r="F20" s="14">
        <v>20669</v>
      </c>
      <c r="G20" s="14">
        <v>22701</v>
      </c>
      <c r="H20" s="15">
        <f t="shared" si="4"/>
        <v>-8.9511475265406815E-2</v>
      </c>
      <c r="I20" s="15"/>
      <c r="J20" s="14">
        <v>27035</v>
      </c>
      <c r="K20" s="14">
        <v>30589</v>
      </c>
      <c r="L20" s="17">
        <f t="shared" si="5"/>
        <v>-0.11618555689953905</v>
      </c>
      <c r="M20" s="59"/>
      <c r="N20" s="59"/>
      <c r="O20" s="59"/>
      <c r="P20" s="59"/>
    </row>
    <row r="21" spans="1:16" s="1" customFormat="1" ht="15.9" customHeight="1" x14ac:dyDescent="0.2">
      <c r="A21" s="13" t="s">
        <v>18</v>
      </c>
      <c r="B21" s="14">
        <v>16921</v>
      </c>
      <c r="C21" s="14" t="s">
        <v>35</v>
      </c>
      <c r="D21" s="15" t="s">
        <v>36</v>
      </c>
      <c r="E21" s="15"/>
      <c r="F21" s="14">
        <v>47992</v>
      </c>
      <c r="G21" s="14">
        <v>24083</v>
      </c>
      <c r="H21" s="15">
        <f t="shared" si="4"/>
        <v>0.99277498650500351</v>
      </c>
      <c r="I21" s="15"/>
      <c r="J21" s="14">
        <v>61294</v>
      </c>
      <c r="K21" s="14">
        <v>37855</v>
      </c>
      <c r="L21" s="17">
        <f t="shared" si="5"/>
        <v>0.61917844406287148</v>
      </c>
      <c r="M21" s="59"/>
      <c r="N21" s="59"/>
      <c r="O21" s="59"/>
      <c r="P21" s="59"/>
    </row>
    <row r="22" spans="1:16" s="1" customFormat="1" ht="15.9" customHeight="1" x14ac:dyDescent="0.2">
      <c r="A22" s="61" t="s">
        <v>19</v>
      </c>
      <c r="B22" s="19">
        <v>18843</v>
      </c>
      <c r="C22" s="19" t="s">
        <v>37</v>
      </c>
      <c r="D22" s="20" t="s">
        <v>38</v>
      </c>
      <c r="E22" s="20"/>
      <c r="F22" s="19">
        <v>50190</v>
      </c>
      <c r="G22" s="19">
        <v>34775</v>
      </c>
      <c r="H22" s="20">
        <f t="shared" si="4"/>
        <v>0.44327821710999282</v>
      </c>
      <c r="I22" s="20"/>
      <c r="J22" s="19">
        <v>69722</v>
      </c>
      <c r="K22" s="19">
        <v>39987</v>
      </c>
      <c r="L22" s="22">
        <f t="shared" si="5"/>
        <v>0.74361667541951137</v>
      </c>
      <c r="M22" s="59"/>
      <c r="N22" s="59"/>
      <c r="O22" s="59"/>
      <c r="P22" s="59"/>
    </row>
    <row r="23" spans="1:16" s="1" customFormat="1" ht="15.9" customHeight="1" x14ac:dyDescent="0.2">
      <c r="A23" s="23"/>
      <c r="B23" s="35"/>
      <c r="C23" s="35"/>
      <c r="D23" s="35"/>
      <c r="E23" s="36"/>
      <c r="F23" s="35"/>
      <c r="G23" s="35"/>
      <c r="H23" s="35"/>
      <c r="I23" s="36"/>
      <c r="J23" s="35"/>
      <c r="K23" s="35"/>
      <c r="L23" s="35"/>
      <c r="P23" s="59"/>
    </row>
    <row r="24" spans="1:16" s="1" customFormat="1" ht="15.9" customHeight="1" x14ac:dyDescent="0.25">
      <c r="A24" s="2"/>
      <c r="B24" s="67" t="s">
        <v>0</v>
      </c>
      <c r="C24" s="67"/>
      <c r="D24" s="67"/>
      <c r="E24" s="62"/>
      <c r="F24" s="67" t="s">
        <v>1</v>
      </c>
      <c r="G24" s="67"/>
      <c r="H24" s="67"/>
      <c r="I24" s="62"/>
      <c r="J24" s="68" t="s">
        <v>2</v>
      </c>
      <c r="K24" s="68"/>
      <c r="L24" s="68"/>
    </row>
    <row r="25" spans="1:16" s="1" customFormat="1" ht="23.4" customHeight="1" x14ac:dyDescent="0.25">
      <c r="A25" s="5"/>
      <c r="B25" s="6" t="s">
        <v>33</v>
      </c>
      <c r="C25" s="6" t="s">
        <v>34</v>
      </c>
      <c r="D25" s="7" t="s">
        <v>3</v>
      </c>
      <c r="E25" s="7"/>
      <c r="F25" s="6" t="str">
        <f>B25</f>
        <v>Dec 2023</v>
      </c>
      <c r="G25" s="6" t="s">
        <v>34</v>
      </c>
      <c r="H25" s="7" t="s">
        <v>3</v>
      </c>
      <c r="I25" s="7"/>
      <c r="J25" s="6" t="str">
        <f>F25</f>
        <v>Dec 2023</v>
      </c>
      <c r="K25" s="6" t="s">
        <v>34</v>
      </c>
      <c r="L25" s="8" t="s">
        <v>3</v>
      </c>
    </row>
    <row r="26" spans="1:16" s="1" customFormat="1" ht="24" customHeight="1" x14ac:dyDescent="0.25">
      <c r="A26" s="5" t="s">
        <v>20</v>
      </c>
      <c r="B26" s="9">
        <f>SUM(B27:B31)</f>
        <v>101043</v>
      </c>
      <c r="C26" s="9">
        <f>SUM(C27:C31)</f>
        <v>79591</v>
      </c>
      <c r="D26" s="10">
        <f>(B26-C26)/C26</f>
        <v>0.26952796170421278</v>
      </c>
      <c r="E26" s="10"/>
      <c r="F26" s="9">
        <f>SUM(F27:F31)</f>
        <v>291113</v>
      </c>
      <c r="G26" s="9">
        <f>SUM(G27:G31)</f>
        <v>226713</v>
      </c>
      <c r="H26" s="10">
        <f>(F26-G26)/G26</f>
        <v>0.28405958193839786</v>
      </c>
      <c r="I26" s="10"/>
      <c r="J26" s="9">
        <f>SUM(J27:J31)</f>
        <v>385604</v>
      </c>
      <c r="K26" s="9">
        <f>SUM(K27:K31)</f>
        <v>303239</v>
      </c>
      <c r="L26" s="12">
        <f>(J26-K26)/K26</f>
        <v>0.27161743707108915</v>
      </c>
    </row>
    <row r="27" spans="1:16" s="1" customFormat="1" ht="15.9" customHeight="1" x14ac:dyDescent="0.2">
      <c r="A27" s="13" t="s">
        <v>21</v>
      </c>
      <c r="B27" s="14">
        <v>26508</v>
      </c>
      <c r="C27" s="14">
        <v>26223</v>
      </c>
      <c r="D27" s="15">
        <f t="shared" ref="D27:D31" si="6">(B27-C27)/C27</f>
        <v>1.0868321702322388E-2</v>
      </c>
      <c r="E27" s="15"/>
      <c r="F27" s="14">
        <v>75238</v>
      </c>
      <c r="G27" s="14">
        <v>62333</v>
      </c>
      <c r="H27" s="15">
        <f t="shared" ref="H27:H31" si="7">(F27-G27)/G27</f>
        <v>0.20703319269087</v>
      </c>
      <c r="I27" s="15"/>
      <c r="J27" s="14">
        <v>94534</v>
      </c>
      <c r="K27" s="14">
        <v>81313</v>
      </c>
      <c r="L27" s="17">
        <f t="shared" ref="L27:L31" si="8">(J27-K27)/K27</f>
        <v>0.16259392717031718</v>
      </c>
    </row>
    <row r="28" spans="1:16" s="1" customFormat="1" ht="15.9" customHeight="1" x14ac:dyDescent="0.2">
      <c r="A28" s="13" t="s">
        <v>22</v>
      </c>
      <c r="B28" s="14">
        <v>21163</v>
      </c>
      <c r="C28" s="14">
        <v>13595</v>
      </c>
      <c r="D28" s="15">
        <f t="shared" si="6"/>
        <v>0.55667524825303416</v>
      </c>
      <c r="E28" s="15"/>
      <c r="F28" s="14">
        <v>54606</v>
      </c>
      <c r="G28" s="14">
        <v>41821</v>
      </c>
      <c r="H28" s="15">
        <f t="shared" si="7"/>
        <v>0.30570765883168743</v>
      </c>
      <c r="I28" s="15"/>
      <c r="J28" s="14">
        <v>74878</v>
      </c>
      <c r="K28" s="14">
        <v>58177</v>
      </c>
      <c r="L28" s="17">
        <f t="shared" si="8"/>
        <v>0.28707221066744587</v>
      </c>
    </row>
    <row r="29" spans="1:16" s="1" customFormat="1" ht="15.9" customHeight="1" x14ac:dyDescent="0.2">
      <c r="A29" s="13" t="s">
        <v>23</v>
      </c>
      <c r="B29" s="14">
        <v>20368</v>
      </c>
      <c r="C29" s="14">
        <v>15196</v>
      </c>
      <c r="D29" s="15">
        <f t="shared" si="6"/>
        <v>0.34035272440115821</v>
      </c>
      <c r="E29" s="15"/>
      <c r="F29" s="14">
        <v>61897</v>
      </c>
      <c r="G29" s="14">
        <v>52367</v>
      </c>
      <c r="H29" s="15">
        <f t="shared" si="7"/>
        <v>0.18198483777951763</v>
      </c>
      <c r="I29" s="15"/>
      <c r="J29" s="14">
        <v>83812</v>
      </c>
      <c r="K29" s="14">
        <v>70334</v>
      </c>
      <c r="L29" s="17">
        <f t="shared" si="8"/>
        <v>0.19162851536952255</v>
      </c>
    </row>
    <row r="30" spans="1:16" s="1" customFormat="1" ht="15.9" customHeight="1" x14ac:dyDescent="0.2">
      <c r="A30" s="13" t="s">
        <v>24</v>
      </c>
      <c r="B30" s="14">
        <v>14956</v>
      </c>
      <c r="C30" s="14">
        <v>11587</v>
      </c>
      <c r="D30" s="15">
        <f t="shared" si="6"/>
        <v>0.29075688271338568</v>
      </c>
      <c r="E30" s="15"/>
      <c r="F30" s="14">
        <v>39554</v>
      </c>
      <c r="G30" s="14">
        <v>32911</v>
      </c>
      <c r="H30" s="15">
        <f t="shared" si="7"/>
        <v>0.20184740664215611</v>
      </c>
      <c r="I30" s="15"/>
      <c r="J30" s="14">
        <v>51561</v>
      </c>
      <c r="K30" s="14">
        <v>43179</v>
      </c>
      <c r="L30" s="17">
        <f t="shared" si="8"/>
        <v>0.19412214270826095</v>
      </c>
    </row>
    <row r="31" spans="1:16" s="1" customFormat="1" ht="15.9" customHeight="1" x14ac:dyDescent="0.2">
      <c r="A31" s="18" t="s">
        <v>25</v>
      </c>
      <c r="B31" s="19">
        <v>18048</v>
      </c>
      <c r="C31" s="19">
        <v>12990</v>
      </c>
      <c r="D31" s="20">
        <f t="shared" si="6"/>
        <v>0.38937644341801386</v>
      </c>
      <c r="E31" s="20"/>
      <c r="F31" s="19">
        <v>59818</v>
      </c>
      <c r="G31" s="19">
        <v>37281</v>
      </c>
      <c r="H31" s="20">
        <f t="shared" si="7"/>
        <v>0.60451704621657143</v>
      </c>
      <c r="I31" s="20"/>
      <c r="J31" s="19">
        <v>80819</v>
      </c>
      <c r="K31" s="19">
        <v>50236</v>
      </c>
      <c r="L31" s="22">
        <f t="shared" si="8"/>
        <v>0.60878652758977625</v>
      </c>
    </row>
    <row r="32" spans="1:16" s="1" customFormat="1" ht="28.65" customHeight="1" x14ac:dyDescent="0.2"/>
    <row r="33" spans="1:8" x14ac:dyDescent="0.25">
      <c r="A33" s="44" t="s">
        <v>27</v>
      </c>
    </row>
    <row r="35" spans="1:8" x14ac:dyDescent="0.25">
      <c r="A35" t="s">
        <v>39</v>
      </c>
    </row>
    <row r="37" spans="1:8" x14ac:dyDescent="0.25">
      <c r="A37" t="s">
        <v>40</v>
      </c>
    </row>
    <row r="39" spans="1:8" x14ac:dyDescent="0.25">
      <c r="H39" s="63"/>
    </row>
  </sheetData>
  <mergeCells count="9">
    <mergeCell ref="B24:D24"/>
    <mergeCell ref="F24:H24"/>
    <mergeCell ref="J24:L24"/>
    <mergeCell ref="B2:D2"/>
    <mergeCell ref="F2:H2"/>
    <mergeCell ref="J2:L2"/>
    <mergeCell ref="B13:D13"/>
    <mergeCell ref="F13:H13"/>
    <mergeCell ref="J13:L13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JLR Retails to Date</vt:lpstr>
      <vt:lpstr>JLR Wholesales to Date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2024-01-08T09:17:23Z</dcterms:created>
  <dcterms:modified xsi:type="dcterms:W3CDTF">2024-01-09T08:10:28Z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